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กกบ.ครั้งที่ 2 ปี 67\"/>
    </mc:Choice>
  </mc:AlternateContent>
  <bookViews>
    <workbookView xWindow="0" yWindow="0" windowWidth="23565" windowHeight="970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25" i="1" l="1"/>
  <c r="I125" i="1"/>
  <c r="H125" i="1"/>
  <c r="I124" i="1"/>
  <c r="V116" i="1"/>
  <c r="H115" i="1"/>
  <c r="X102" i="1"/>
  <c r="Y102" i="1" s="1"/>
  <c r="Z102" i="1" s="1"/>
  <c r="AA96" i="1"/>
  <c r="AA98" i="1" s="1"/>
  <c r="AA95" i="1"/>
  <c r="V85" i="1"/>
  <c r="V93" i="1" s="1"/>
  <c r="W95" i="1" s="1"/>
  <c r="X64" i="1"/>
  <c r="X66" i="1" s="1"/>
  <c r="F64" i="1"/>
  <c r="F66" i="1" s="1"/>
  <c r="G65" i="1" s="1"/>
  <c r="Y63" i="1"/>
  <c r="X63" i="1"/>
  <c r="I63" i="1"/>
  <c r="H63" i="1"/>
  <c r="G63" i="1"/>
  <c r="F63" i="1"/>
  <c r="U62" i="1"/>
  <c r="T62" i="1"/>
  <c r="S62" i="1"/>
  <c r="R62" i="1"/>
  <c r="Q62" i="1"/>
  <c r="P62" i="1"/>
  <c r="O62" i="1"/>
  <c r="N62" i="1"/>
  <c r="M62" i="1"/>
  <c r="L62" i="1"/>
  <c r="K62" i="1"/>
  <c r="J62" i="1"/>
  <c r="V62" i="1" s="1"/>
  <c r="W62" i="1" s="1"/>
  <c r="W61" i="1"/>
  <c r="U61" i="1"/>
  <c r="T61" i="1"/>
  <c r="S61" i="1"/>
  <c r="R61" i="1"/>
  <c r="Q61" i="1"/>
  <c r="P61" i="1"/>
  <c r="O61" i="1"/>
  <c r="N61" i="1"/>
  <c r="M61" i="1"/>
  <c r="K61" i="1"/>
  <c r="J61" i="1"/>
  <c r="W60" i="1"/>
  <c r="U60" i="1"/>
  <c r="T60" i="1"/>
  <c r="S60" i="1"/>
  <c r="R60" i="1"/>
  <c r="Q60" i="1"/>
  <c r="P60" i="1"/>
  <c r="O60" i="1"/>
  <c r="N60" i="1"/>
  <c r="M60" i="1"/>
  <c r="L60" i="1"/>
  <c r="K60" i="1"/>
  <c r="J60" i="1"/>
  <c r="W59" i="1"/>
  <c r="U58" i="1"/>
  <c r="T58" i="1"/>
  <c r="S58" i="1"/>
  <c r="R58" i="1"/>
  <c r="Q58" i="1"/>
  <c r="P58" i="1"/>
  <c r="O58" i="1"/>
  <c r="N58" i="1"/>
  <c r="M58" i="1"/>
  <c r="L58" i="1"/>
  <c r="K58" i="1"/>
  <c r="J58" i="1"/>
  <c r="V58" i="1" s="1"/>
  <c r="W58" i="1" s="1"/>
  <c r="U57" i="1"/>
  <c r="T57" i="1"/>
  <c r="S57" i="1"/>
  <c r="R57" i="1"/>
  <c r="Q57" i="1"/>
  <c r="P57" i="1"/>
  <c r="O57" i="1"/>
  <c r="N57" i="1"/>
  <c r="M57" i="1"/>
  <c r="L57" i="1"/>
  <c r="K57" i="1"/>
  <c r="J57" i="1"/>
  <c r="V57" i="1" s="1"/>
  <c r="W57" i="1" s="1"/>
  <c r="U56" i="1"/>
  <c r="T56" i="1"/>
  <c r="S56" i="1"/>
  <c r="R56" i="1"/>
  <c r="Q56" i="1"/>
  <c r="P56" i="1"/>
  <c r="O56" i="1"/>
  <c r="N56" i="1"/>
  <c r="M56" i="1"/>
  <c r="L56" i="1"/>
  <c r="K56" i="1"/>
  <c r="J56" i="1"/>
  <c r="V56" i="1" s="1"/>
  <c r="W56" i="1" s="1"/>
  <c r="W55" i="1"/>
  <c r="V55" i="1"/>
  <c r="U54" i="1"/>
  <c r="T54" i="1"/>
  <c r="S54" i="1"/>
  <c r="R54" i="1"/>
  <c r="Q54" i="1"/>
  <c r="P54" i="1"/>
  <c r="O54" i="1"/>
  <c r="N54" i="1"/>
  <c r="M54" i="1"/>
  <c r="L54" i="1"/>
  <c r="K54" i="1"/>
  <c r="J54" i="1"/>
  <c r="V54" i="1" s="1"/>
  <c r="W54" i="1" s="1"/>
  <c r="U53" i="1"/>
  <c r="T53" i="1"/>
  <c r="S53" i="1"/>
  <c r="R53" i="1"/>
  <c r="Q53" i="1"/>
  <c r="P53" i="1"/>
  <c r="O53" i="1"/>
  <c r="N53" i="1"/>
  <c r="M53" i="1"/>
  <c r="L53" i="1"/>
  <c r="K53" i="1"/>
  <c r="J53" i="1"/>
  <c r="V53" i="1" s="1"/>
  <c r="W53" i="1" s="1"/>
  <c r="U52" i="1"/>
  <c r="T52" i="1"/>
  <c r="S52" i="1"/>
  <c r="R52" i="1"/>
  <c r="Q52" i="1"/>
  <c r="P52" i="1"/>
  <c r="O52" i="1"/>
  <c r="N52" i="1"/>
  <c r="M52" i="1"/>
  <c r="L52" i="1"/>
  <c r="K52" i="1"/>
  <c r="J52" i="1"/>
  <c r="V52" i="1" s="1"/>
  <c r="W52" i="1" s="1"/>
  <c r="V51" i="1"/>
  <c r="W51" i="1" s="1"/>
  <c r="U49" i="1"/>
  <c r="T49" i="1"/>
  <c r="S49" i="1"/>
  <c r="R49" i="1"/>
  <c r="Q49" i="1"/>
  <c r="P49" i="1"/>
  <c r="O49" i="1"/>
  <c r="N49" i="1"/>
  <c r="M49" i="1"/>
  <c r="L49" i="1"/>
  <c r="K49" i="1"/>
  <c r="J49" i="1"/>
  <c r="V49" i="1" s="1"/>
  <c r="W49" i="1" s="1"/>
  <c r="U48" i="1"/>
  <c r="T48" i="1"/>
  <c r="S48" i="1"/>
  <c r="R48" i="1"/>
  <c r="Q48" i="1"/>
  <c r="P48" i="1"/>
  <c r="O48" i="1"/>
  <c r="N48" i="1"/>
  <c r="M48" i="1"/>
  <c r="L48" i="1"/>
  <c r="K48" i="1"/>
  <c r="J48" i="1"/>
  <c r="V48" i="1" s="1"/>
  <c r="W48" i="1" s="1"/>
  <c r="U47" i="1"/>
  <c r="T47" i="1"/>
  <c r="S47" i="1"/>
  <c r="R47" i="1"/>
  <c r="Q47" i="1"/>
  <c r="P47" i="1"/>
  <c r="O47" i="1"/>
  <c r="N47" i="1"/>
  <c r="M47" i="1"/>
  <c r="L47" i="1"/>
  <c r="K47" i="1"/>
  <c r="J47" i="1"/>
  <c r="V47" i="1" s="1"/>
  <c r="W47" i="1" s="1"/>
  <c r="U46" i="1"/>
  <c r="T46" i="1"/>
  <c r="S46" i="1"/>
  <c r="R46" i="1"/>
  <c r="Q46" i="1"/>
  <c r="P46" i="1"/>
  <c r="O46" i="1"/>
  <c r="N46" i="1"/>
  <c r="M46" i="1"/>
  <c r="L46" i="1"/>
  <c r="K46" i="1"/>
  <c r="J46" i="1"/>
  <c r="V46" i="1" s="1"/>
  <c r="W46" i="1" s="1"/>
  <c r="U45" i="1"/>
  <c r="T45" i="1"/>
  <c r="S45" i="1"/>
  <c r="R45" i="1"/>
  <c r="Q45" i="1"/>
  <c r="P45" i="1"/>
  <c r="O45" i="1"/>
  <c r="N45" i="1"/>
  <c r="M45" i="1"/>
  <c r="L45" i="1"/>
  <c r="K45" i="1"/>
  <c r="J45" i="1"/>
  <c r="V45" i="1" s="1"/>
  <c r="W45" i="1" s="1"/>
  <c r="U44" i="1"/>
  <c r="T44" i="1"/>
  <c r="S44" i="1"/>
  <c r="R44" i="1"/>
  <c r="Q44" i="1"/>
  <c r="P44" i="1"/>
  <c r="O44" i="1"/>
  <c r="N44" i="1"/>
  <c r="M44" i="1"/>
  <c r="L44" i="1"/>
  <c r="K44" i="1"/>
  <c r="J44" i="1"/>
  <c r="V44" i="1" s="1"/>
  <c r="W44" i="1" s="1"/>
  <c r="U43" i="1"/>
  <c r="T43" i="1"/>
  <c r="S43" i="1"/>
  <c r="R43" i="1"/>
  <c r="Q43" i="1"/>
  <c r="P43" i="1"/>
  <c r="O43" i="1"/>
  <c r="N43" i="1"/>
  <c r="M43" i="1"/>
  <c r="L43" i="1"/>
  <c r="K43" i="1"/>
  <c r="J43" i="1"/>
  <c r="V43" i="1" s="1"/>
  <c r="W43" i="1" s="1"/>
  <c r="U42" i="1"/>
  <c r="T42" i="1"/>
  <c r="S42" i="1"/>
  <c r="R42" i="1"/>
  <c r="Q42" i="1"/>
  <c r="P42" i="1"/>
  <c r="O42" i="1"/>
  <c r="N42" i="1"/>
  <c r="M42" i="1"/>
  <c r="L42" i="1"/>
  <c r="K42" i="1"/>
  <c r="J42" i="1"/>
  <c r="V42" i="1" s="1"/>
  <c r="W42" i="1" s="1"/>
  <c r="U41" i="1"/>
  <c r="T41" i="1"/>
  <c r="S41" i="1"/>
  <c r="R41" i="1"/>
  <c r="Q41" i="1"/>
  <c r="P41" i="1"/>
  <c r="O41" i="1"/>
  <c r="N41" i="1"/>
  <c r="M41" i="1"/>
  <c r="L41" i="1"/>
  <c r="K41" i="1"/>
  <c r="J41" i="1"/>
  <c r="V41" i="1" s="1"/>
  <c r="W41" i="1" s="1"/>
  <c r="V40" i="1"/>
  <c r="W40" i="1" s="1"/>
  <c r="U39" i="1"/>
  <c r="T39" i="1"/>
  <c r="S39" i="1"/>
  <c r="R39" i="1"/>
  <c r="Q39" i="1"/>
  <c r="P39" i="1"/>
  <c r="O39" i="1"/>
  <c r="N39" i="1"/>
  <c r="M39" i="1"/>
  <c r="L39" i="1"/>
  <c r="K39" i="1"/>
  <c r="J39" i="1"/>
  <c r="V39" i="1" s="1"/>
  <c r="W39" i="1" s="1"/>
  <c r="V38" i="1"/>
  <c r="W38" i="1" s="1"/>
  <c r="U37" i="1"/>
  <c r="T37" i="1"/>
  <c r="S37" i="1"/>
  <c r="R37" i="1"/>
  <c r="V37" i="1" s="1"/>
  <c r="W37" i="1" s="1"/>
  <c r="Q37" i="1"/>
  <c r="P37" i="1"/>
  <c r="O37" i="1"/>
  <c r="N37" i="1"/>
  <c r="M37" i="1"/>
  <c r="L37" i="1"/>
  <c r="K37" i="1"/>
  <c r="J37" i="1"/>
  <c r="U36" i="1"/>
  <c r="T36" i="1"/>
  <c r="S36" i="1"/>
  <c r="R36" i="1"/>
  <c r="Q36" i="1"/>
  <c r="P36" i="1"/>
  <c r="O36" i="1"/>
  <c r="N36" i="1"/>
  <c r="M36" i="1"/>
  <c r="L36" i="1"/>
  <c r="K36" i="1"/>
  <c r="J36" i="1"/>
  <c r="V36" i="1" s="1"/>
  <c r="W36" i="1" s="1"/>
  <c r="U35" i="1"/>
  <c r="T35" i="1"/>
  <c r="S35" i="1"/>
  <c r="R35" i="1"/>
  <c r="Q35" i="1"/>
  <c r="P35" i="1"/>
  <c r="O35" i="1"/>
  <c r="N35" i="1"/>
  <c r="M35" i="1"/>
  <c r="L35" i="1"/>
  <c r="K35" i="1"/>
  <c r="J35" i="1"/>
  <c r="V35" i="1" s="1"/>
  <c r="W35" i="1" s="1"/>
  <c r="U34" i="1"/>
  <c r="T34" i="1"/>
  <c r="S34" i="1"/>
  <c r="R34" i="1"/>
  <c r="Q34" i="1"/>
  <c r="P34" i="1"/>
  <c r="O34" i="1"/>
  <c r="N34" i="1"/>
  <c r="M34" i="1"/>
  <c r="L34" i="1"/>
  <c r="K34" i="1"/>
  <c r="J34" i="1"/>
  <c r="V34" i="1" s="1"/>
  <c r="W34" i="1" s="1"/>
  <c r="U33" i="1"/>
  <c r="T33" i="1"/>
  <c r="S33" i="1"/>
  <c r="R33" i="1"/>
  <c r="Q33" i="1"/>
  <c r="P33" i="1"/>
  <c r="O33" i="1"/>
  <c r="N33" i="1"/>
  <c r="M33" i="1"/>
  <c r="L33" i="1"/>
  <c r="K33" i="1"/>
  <c r="J33" i="1"/>
  <c r="V33" i="1" s="1"/>
  <c r="W33" i="1" s="1"/>
  <c r="U32" i="1"/>
  <c r="T32" i="1"/>
  <c r="S32" i="1"/>
  <c r="R32" i="1"/>
  <c r="Q32" i="1"/>
  <c r="P32" i="1"/>
  <c r="P63" i="1" s="1"/>
  <c r="O32" i="1"/>
  <c r="N32" i="1"/>
  <c r="M32" i="1"/>
  <c r="L32" i="1"/>
  <c r="K32" i="1"/>
  <c r="J32" i="1"/>
  <c r="V32" i="1" s="1"/>
  <c r="W32" i="1" s="1"/>
  <c r="U31" i="1"/>
  <c r="T31" i="1"/>
  <c r="S31" i="1"/>
  <c r="R31" i="1"/>
  <c r="Q31" i="1"/>
  <c r="P31" i="1"/>
  <c r="O31" i="1"/>
  <c r="N31" i="1"/>
  <c r="M31" i="1"/>
  <c r="L31" i="1"/>
  <c r="K31" i="1"/>
  <c r="J31" i="1"/>
  <c r="V31" i="1" s="1"/>
  <c r="W31" i="1" s="1"/>
  <c r="U30" i="1"/>
  <c r="T30" i="1"/>
  <c r="S30" i="1"/>
  <c r="R30" i="1"/>
  <c r="Q30" i="1"/>
  <c r="P30" i="1"/>
  <c r="O30" i="1"/>
  <c r="N30" i="1"/>
  <c r="M30" i="1"/>
  <c r="L30" i="1"/>
  <c r="K30" i="1"/>
  <c r="J30" i="1"/>
  <c r="V30" i="1" s="1"/>
  <c r="W30" i="1" s="1"/>
  <c r="U29" i="1"/>
  <c r="T29" i="1"/>
  <c r="T63" i="1" s="1"/>
  <c r="S29" i="1"/>
  <c r="R29" i="1"/>
  <c r="Q29" i="1"/>
  <c r="P29" i="1"/>
  <c r="O29" i="1"/>
  <c r="N29" i="1"/>
  <c r="M29" i="1"/>
  <c r="M63" i="1" s="1"/>
  <c r="L29" i="1"/>
  <c r="K29" i="1"/>
  <c r="J29" i="1"/>
  <c r="V29" i="1" s="1"/>
  <c r="W29" i="1" s="1"/>
  <c r="U28" i="1"/>
  <c r="T28" i="1"/>
  <c r="S28" i="1"/>
  <c r="R28" i="1"/>
  <c r="Q28" i="1"/>
  <c r="P28" i="1"/>
  <c r="O28" i="1"/>
  <c r="N28" i="1"/>
  <c r="M28" i="1"/>
  <c r="L28" i="1"/>
  <c r="K28" i="1"/>
  <c r="J28" i="1"/>
  <c r="V28" i="1" s="1"/>
  <c r="W28" i="1" s="1"/>
  <c r="U27" i="1"/>
  <c r="U63" i="1" s="1"/>
  <c r="T27" i="1"/>
  <c r="S27" i="1"/>
  <c r="S63" i="1" s="1"/>
  <c r="R27" i="1"/>
  <c r="R63" i="1" s="1"/>
  <c r="Q27" i="1"/>
  <c r="Q63" i="1" s="1"/>
  <c r="P27" i="1"/>
  <c r="O27" i="1"/>
  <c r="O63" i="1" s="1"/>
  <c r="N27" i="1"/>
  <c r="N63" i="1" s="1"/>
  <c r="M27" i="1"/>
  <c r="L27" i="1"/>
  <c r="L63" i="1" s="1"/>
  <c r="K27" i="1"/>
  <c r="K63" i="1" s="1"/>
  <c r="J27" i="1"/>
  <c r="V27" i="1" s="1"/>
  <c r="W27" i="1" s="1"/>
  <c r="V26" i="1"/>
  <c r="W26" i="1" s="1"/>
  <c r="V25" i="1"/>
  <c r="W25" i="1" s="1"/>
  <c r="Y24" i="1"/>
  <c r="Y64" i="1" s="1"/>
  <c r="Y66" i="1" s="1"/>
  <c r="X24" i="1"/>
  <c r="I24" i="1"/>
  <c r="I64" i="1" s="1"/>
  <c r="H24" i="1"/>
  <c r="H64" i="1" s="1"/>
  <c r="G24" i="1"/>
  <c r="G64" i="1" s="1"/>
  <c r="G66" i="1" s="1"/>
  <c r="H65" i="1" s="1"/>
  <c r="F24" i="1"/>
  <c r="U23" i="1"/>
  <c r="T23" i="1"/>
  <c r="S23" i="1"/>
  <c r="R23" i="1"/>
  <c r="Q23" i="1"/>
  <c r="P23" i="1"/>
  <c r="O23" i="1"/>
  <c r="N23" i="1"/>
  <c r="M23" i="1"/>
  <c r="L23" i="1"/>
  <c r="K23" i="1"/>
  <c r="J23" i="1"/>
  <c r="V23" i="1" s="1"/>
  <c r="W23" i="1" s="1"/>
  <c r="U22" i="1"/>
  <c r="T22" i="1"/>
  <c r="S22" i="1"/>
  <c r="R22" i="1"/>
  <c r="Q22" i="1"/>
  <c r="P22" i="1"/>
  <c r="O22" i="1"/>
  <c r="V22" i="1" s="1"/>
  <c r="W22" i="1" s="1"/>
  <c r="N22" i="1"/>
  <c r="M22" i="1"/>
  <c r="L22" i="1"/>
  <c r="K22" i="1"/>
  <c r="J22" i="1"/>
  <c r="U21" i="1"/>
  <c r="T21" i="1"/>
  <c r="S21" i="1"/>
  <c r="R21" i="1"/>
  <c r="Q21" i="1"/>
  <c r="P21" i="1"/>
  <c r="O21" i="1"/>
  <c r="N21" i="1"/>
  <c r="M21" i="1"/>
  <c r="L21" i="1"/>
  <c r="K21" i="1"/>
  <c r="J21" i="1"/>
  <c r="V21" i="1" s="1"/>
  <c r="W21" i="1" s="1"/>
  <c r="V20" i="1"/>
  <c r="W20" i="1" s="1"/>
  <c r="U20" i="1"/>
  <c r="T20" i="1"/>
  <c r="S20" i="1"/>
  <c r="R20" i="1"/>
  <c r="Q20" i="1"/>
  <c r="P20" i="1"/>
  <c r="O20" i="1"/>
  <c r="N20" i="1"/>
  <c r="M20" i="1"/>
  <c r="L20" i="1"/>
  <c r="K20" i="1"/>
  <c r="J20" i="1"/>
  <c r="U19" i="1"/>
  <c r="T19" i="1"/>
  <c r="S19" i="1"/>
  <c r="R19" i="1"/>
  <c r="Q19" i="1"/>
  <c r="P19" i="1"/>
  <c r="O19" i="1"/>
  <c r="N19" i="1"/>
  <c r="M19" i="1"/>
  <c r="L19" i="1"/>
  <c r="K19" i="1"/>
  <c r="J19" i="1"/>
  <c r="V19" i="1" s="1"/>
  <c r="W19" i="1" s="1"/>
  <c r="W18" i="1"/>
  <c r="V18" i="1"/>
  <c r="U17" i="1"/>
  <c r="T17" i="1"/>
  <c r="S17" i="1"/>
  <c r="R17" i="1"/>
  <c r="Q17" i="1"/>
  <c r="P17" i="1"/>
  <c r="O17" i="1"/>
  <c r="N17" i="1"/>
  <c r="M17" i="1"/>
  <c r="L17" i="1"/>
  <c r="K17" i="1"/>
  <c r="J17" i="1"/>
  <c r="V17" i="1" s="1"/>
  <c r="W17" i="1" s="1"/>
  <c r="U16" i="1"/>
  <c r="T16" i="1"/>
  <c r="S16" i="1"/>
  <c r="R16" i="1"/>
  <c r="Q16" i="1"/>
  <c r="P16" i="1"/>
  <c r="O16" i="1"/>
  <c r="N16" i="1"/>
  <c r="M16" i="1"/>
  <c r="L16" i="1"/>
  <c r="K16" i="1"/>
  <c r="J16" i="1"/>
  <c r="V16" i="1" s="1"/>
  <c r="W16" i="1" s="1"/>
  <c r="U15" i="1"/>
  <c r="T15" i="1"/>
  <c r="S15" i="1"/>
  <c r="R15" i="1"/>
  <c r="Q15" i="1"/>
  <c r="P15" i="1"/>
  <c r="O15" i="1"/>
  <c r="N15" i="1"/>
  <c r="M15" i="1"/>
  <c r="L15" i="1"/>
  <c r="K15" i="1"/>
  <c r="J15" i="1"/>
  <c r="V15" i="1" s="1"/>
  <c r="W15" i="1" s="1"/>
  <c r="U14" i="1"/>
  <c r="T14" i="1"/>
  <c r="S14" i="1"/>
  <c r="R14" i="1"/>
  <c r="Q14" i="1"/>
  <c r="P14" i="1"/>
  <c r="O14" i="1"/>
  <c r="N14" i="1"/>
  <c r="M14" i="1"/>
  <c r="L14" i="1"/>
  <c r="K14" i="1"/>
  <c r="J14" i="1"/>
  <c r="V14" i="1" s="1"/>
  <c r="W14" i="1" s="1"/>
  <c r="U13" i="1"/>
  <c r="T13" i="1"/>
  <c r="S13" i="1"/>
  <c r="R13" i="1"/>
  <c r="Q13" i="1"/>
  <c r="P13" i="1"/>
  <c r="O13" i="1"/>
  <c r="N13" i="1"/>
  <c r="M13" i="1"/>
  <c r="L13" i="1"/>
  <c r="K13" i="1"/>
  <c r="J13" i="1"/>
  <c r="V13" i="1" s="1"/>
  <c r="W13" i="1" s="1"/>
  <c r="U12" i="1"/>
  <c r="T12" i="1"/>
  <c r="S12" i="1"/>
  <c r="R12" i="1"/>
  <c r="Q12" i="1"/>
  <c r="P12" i="1"/>
  <c r="O12" i="1"/>
  <c r="N12" i="1"/>
  <c r="M12" i="1"/>
  <c r="L12" i="1"/>
  <c r="K12" i="1"/>
  <c r="J12" i="1"/>
  <c r="V12" i="1" s="1"/>
  <c r="W12" i="1" s="1"/>
  <c r="U11" i="1"/>
  <c r="T11" i="1"/>
  <c r="S11" i="1"/>
  <c r="S24" i="1" s="1"/>
  <c r="R11" i="1"/>
  <c r="Q11" i="1"/>
  <c r="P11" i="1"/>
  <c r="O11" i="1"/>
  <c r="N11" i="1"/>
  <c r="N24" i="1" s="1"/>
  <c r="M11" i="1"/>
  <c r="M24" i="1" s="1"/>
  <c r="M64" i="1" s="1"/>
  <c r="L11" i="1"/>
  <c r="K11" i="1"/>
  <c r="J11" i="1"/>
  <c r="V11" i="1" s="1"/>
  <c r="W11" i="1" s="1"/>
  <c r="U10" i="1"/>
  <c r="T10" i="1"/>
  <c r="S10" i="1"/>
  <c r="R10" i="1"/>
  <c r="Q10" i="1"/>
  <c r="P10" i="1"/>
  <c r="O10" i="1"/>
  <c r="N10" i="1"/>
  <c r="M10" i="1"/>
  <c r="L10" i="1"/>
  <c r="K10" i="1"/>
  <c r="J10" i="1"/>
  <c r="V10" i="1" s="1"/>
  <c r="W10" i="1" s="1"/>
  <c r="U9" i="1"/>
  <c r="U24" i="1" s="1"/>
  <c r="T9" i="1"/>
  <c r="T24" i="1" s="1"/>
  <c r="T64" i="1" s="1"/>
  <c r="S9" i="1"/>
  <c r="R9" i="1"/>
  <c r="R24" i="1" s="1"/>
  <c r="Q9" i="1"/>
  <c r="Q24" i="1" s="1"/>
  <c r="Q64" i="1" s="1"/>
  <c r="P9" i="1"/>
  <c r="P24" i="1" s="1"/>
  <c r="P64" i="1" s="1"/>
  <c r="O9" i="1"/>
  <c r="O24" i="1" s="1"/>
  <c r="N9" i="1"/>
  <c r="M9" i="1"/>
  <c r="L9" i="1"/>
  <c r="L24" i="1" s="1"/>
  <c r="K9" i="1"/>
  <c r="K24" i="1" s="1"/>
  <c r="K64" i="1" s="1"/>
  <c r="J9" i="1"/>
  <c r="V9" i="1" s="1"/>
  <c r="V8" i="1"/>
  <c r="V7" i="1"/>
  <c r="V24" i="1" l="1"/>
  <c r="W9" i="1"/>
  <c r="L64" i="1"/>
  <c r="O64" i="1"/>
  <c r="H66" i="1"/>
  <c r="I65" i="1" s="1"/>
  <c r="W65" i="1" s="1"/>
  <c r="N64" i="1"/>
  <c r="I66" i="1"/>
  <c r="U64" i="1"/>
  <c r="R64" i="1"/>
  <c r="S64" i="1"/>
  <c r="J24" i="1"/>
  <c r="J63" i="1"/>
  <c r="V63" i="1" s="1"/>
  <c r="W63" i="1" s="1"/>
  <c r="V64" i="1" l="1"/>
  <c r="W24" i="1"/>
  <c r="J64" i="1"/>
  <c r="J66" i="1" s="1"/>
  <c r="K65" i="1" s="1"/>
  <c r="K66" i="1" s="1"/>
  <c r="L65" i="1" s="1"/>
  <c r="L66" i="1"/>
  <c r="M65" i="1" s="1"/>
  <c r="M66" i="1" s="1"/>
  <c r="N65" i="1" s="1"/>
  <c r="N66" i="1" s="1"/>
  <c r="O65" i="1" s="1"/>
  <c r="O66" i="1" s="1"/>
  <c r="P65" i="1" s="1"/>
  <c r="P66" i="1" s="1"/>
  <c r="Q65" i="1" s="1"/>
  <c r="Q66" i="1" s="1"/>
  <c r="R65" i="1" s="1"/>
  <c r="R66" i="1" s="1"/>
  <c r="S65" i="1" s="1"/>
  <c r="S66" i="1" s="1"/>
  <c r="T65" i="1" s="1"/>
  <c r="T66" i="1" s="1"/>
  <c r="U65" i="1" s="1"/>
  <c r="U66" i="1" s="1"/>
  <c r="W64" i="1" l="1"/>
  <c r="V66" i="1"/>
  <c r="V68" i="1" l="1"/>
  <c r="W70" i="1" s="1"/>
  <c r="W96" i="1" s="1"/>
  <c r="W98" i="1" s="1"/>
  <c r="W66" i="1"/>
</calcChain>
</file>

<file path=xl/comments1.xml><?xml version="1.0" encoding="utf-8"?>
<comments xmlns="http://schemas.openxmlformats.org/spreadsheetml/2006/main">
  <authors>
    <author>ACER</author>
  </authors>
  <commentList>
    <comment ref="B106" authorId="0" shapeId="0">
      <text>
        <r>
          <rPr>
            <b/>
            <sz val="9"/>
            <color rgb="FF000000"/>
            <rFont val="Tahoma"/>
            <family val="2"/>
          </rPr>
          <t>ACER:</t>
        </r>
        <r>
          <rPr>
            <sz val="9"/>
            <color rgb="FF000000"/>
            <rFont val="Tahoma"/>
            <family val="2"/>
          </rPr>
          <t xml:space="preserve">
คอมพิวเตอร์ /สำนักงาน/บริโภค/เชื้อเพลิง/เครื่องแต่งกาย/งานบ้านงานครัว/ยานพาหนะ/ไฟฟ้า-วิทยุ/ก่อสร้าง/โฆษณาเผยแพร่</t>
        </r>
      </text>
    </comment>
    <comment ref="B110" authorId="0" shapeId="0">
      <text>
        <r>
          <rPr>
            <b/>
            <sz val="9"/>
            <color rgb="FF000000"/>
            <rFont val="Tahoma"/>
            <family val="2"/>
          </rPr>
          <t>ACER:ตั้งค่าน้ำยาสรรพสิทธเดือนละ 300000*5ด</t>
        </r>
      </text>
    </comment>
  </commentList>
</comments>
</file>

<file path=xl/sharedStrings.xml><?xml version="1.0" encoding="utf-8"?>
<sst xmlns="http://schemas.openxmlformats.org/spreadsheetml/2006/main" count="163" uniqueCount="153">
  <si>
    <t>สำนักงานสาธารณสุขจังหวัดอุบลราขธานี</t>
  </si>
  <si>
    <t xml:space="preserve"> โรงพยาบาลม่วงสามสิบ</t>
  </si>
  <si>
    <t>แผนรับ - จ่ายเงินบำรุง 3 ปี (ปีงบประมาณ 2567 -2569)</t>
  </si>
  <si>
    <t xml:space="preserve">                                                         ประจำปีงบประมาณ พ.ศ. 2563 และ พ.ศ. 2562</t>
  </si>
  <si>
    <t>ประจำปีงบประมาณ พ.ศ. 2567</t>
  </si>
  <si>
    <t>ต.ค.66-ม.ค 67</t>
  </si>
  <si>
    <t>หน่วย : บาท</t>
  </si>
  <si>
    <t>รายการ</t>
  </si>
  <si>
    <t>ข้อมูลย้อนหลัง</t>
  </si>
  <si>
    <t>แผนปี 2567</t>
  </si>
  <si>
    <t>ผลการดำเนินงาน ปีงบประมาณ 2567</t>
  </si>
  <si>
    <t>แผนปี 2568</t>
  </si>
  <si>
    <t>แผนปี 2569</t>
  </si>
  <si>
    <t>2564</t>
  </si>
  <si>
    <t>2565</t>
  </si>
  <si>
    <t>2566</t>
  </si>
  <si>
    <t>ตค.66</t>
  </si>
  <si>
    <t>พ.ย 66</t>
  </si>
  <si>
    <t>ธ.ค.66</t>
  </si>
  <si>
    <t>ม.ค.67</t>
  </si>
  <si>
    <t>ก.พ.67</t>
  </si>
  <si>
    <t>มี.ค.67</t>
  </si>
  <si>
    <t>เม.ย.67</t>
  </si>
  <si>
    <t>พ.ค.67</t>
  </si>
  <si>
    <t>มิ.ย.67</t>
  </si>
  <si>
    <t>ก.ค.67</t>
  </si>
  <si>
    <t>ส.ค.67</t>
  </si>
  <si>
    <t>ก.ย.67</t>
  </si>
  <si>
    <t>รวมผลดำเนินการ</t>
  </si>
  <si>
    <t>%ผลดำเนินการ</t>
  </si>
  <si>
    <t xml:space="preserve"> รายรับ</t>
  </si>
  <si>
    <t>รายรับจากการดำเนินงาน</t>
  </si>
  <si>
    <t>รายรับค่ารักษาพยาบาลสำหรับโครงการสุขภาพถ้วนหน้า UC</t>
  </si>
  <si>
    <t>รายรับค่ารักษาพยาบาลสำหรับโครงการสุขภาพถ้วนหน้า UC งบลงทุน</t>
  </si>
  <si>
    <t>รวม</t>
  </si>
  <si>
    <t>รายรับจากระบบปฏิบัติการฉุกเฉิน (EMS)</t>
  </si>
  <si>
    <t>รายรับค่ารักษาพยาบาลเบิกจ่ายตรงกรมบัญชีกลาง</t>
  </si>
  <si>
    <t>รายรับค่ารักษาพยาบาลผู้ป่วยเบิกต้นสังกัด</t>
  </si>
  <si>
    <t>รายรับค่ารักษาพยาบาลเบิกจาก อปท.</t>
  </si>
  <si>
    <t>รายรับค่ารักษาพยาบาลจากกองทุนประกันสังคม</t>
  </si>
  <si>
    <t>รายรับค่ารักษาพยาบาลแรงงานต่างด้าว</t>
  </si>
  <si>
    <t>รายรับค่ารักษาพยาบาลและการบริการอื่น</t>
  </si>
  <si>
    <t xml:space="preserve">รายรับอื่น </t>
  </si>
  <si>
    <t>รายรับเงินช่วยเหลือ</t>
  </si>
  <si>
    <t>รายรับเงินอุดหนุน</t>
  </si>
  <si>
    <t>รายรับจากการบริจาค</t>
  </si>
  <si>
    <t>รายรับดอกเบี้ยเงินฝากธนาคาร</t>
  </si>
  <si>
    <t>รายรับอื่น</t>
  </si>
  <si>
    <t>*</t>
  </si>
  <si>
    <t>รวมรายรับ</t>
  </si>
  <si>
    <t xml:space="preserve"> รายจ่าย</t>
  </si>
  <si>
    <t>รายจ่ายบุคลากร</t>
  </si>
  <si>
    <t>ค่าจ้างลูกจ้างชั่วคราว / พนักงานกระทรวง</t>
  </si>
  <si>
    <t xml:space="preserve">ค่าล่วงเวลางานบริการ / งานสนับสนุน </t>
  </si>
  <si>
    <t>ค่าตอบแทนการปฏิบัติงานเวรผลัดบ่ายหรือผลัดดึกของพยาบาล</t>
  </si>
  <si>
    <t>ค่าตอบแทนเงินเพิ่มพิเศษไม่ทำเวชปฏิบัติส่วนตัว หรือปฏิบัติงาน รพ.เอกชน</t>
  </si>
  <si>
    <t>ค่าตอบแทนเบี้ยเลี้ยงเหมาจ่าย (ฉ.11)</t>
  </si>
  <si>
    <t>ค่าตอบแทนตามผลการปฏิบัติงาน (ฉ.12)</t>
  </si>
  <si>
    <t>เงินเพิ่ม (พ.ต.ส)</t>
  </si>
  <si>
    <t>ค่าตอบแทนเจ้าหน้าที่ปฏิบัติงานของเจ้าหน้าที่ (นอกเวลา) ฉ5</t>
  </si>
  <si>
    <t>ค่าตอบแทนเจ้าหน้าที่ปฏิบัติงานในคลินิกพิเศษเฉพาะทางนอกเวลาราชการ (SMC)</t>
  </si>
  <si>
    <t xml:space="preserve">ค่าตอบแทนอื่น </t>
  </si>
  <si>
    <t>เงินค่าใช้จ่ายบุคลากรอื่น</t>
  </si>
  <si>
    <t>รายจ่ายจากการดำเนินงาน</t>
  </si>
  <si>
    <t xml:space="preserve">ค่ายา </t>
  </si>
  <si>
    <t>ค่าวัสดุทางการแพทย์ / วัสดุวิทยาศาสตร์การแพทย์ / วัสดุทันตกรรม</t>
  </si>
  <si>
    <t xml:space="preserve">    ค่าวัสดุการแพทย์</t>
  </si>
  <si>
    <t xml:space="preserve">    ค่าวัสดุวิทยาศาสตร์การแพทย์</t>
  </si>
  <si>
    <t xml:space="preserve">    ค่าวัสดุเภสัช</t>
  </si>
  <si>
    <t xml:space="preserve">    ค่าวัสดุทันตกรรม</t>
  </si>
  <si>
    <t xml:space="preserve">    ค่าวัสดุเอ็กซเรย์</t>
  </si>
  <si>
    <t>ค่าวัสดุอื่น</t>
  </si>
  <si>
    <t>ค่าสาธารณูปโภค</t>
  </si>
  <si>
    <t>ค่าใช้สอย</t>
  </si>
  <si>
    <t>ค่าใช้จ่ายดำเนินงานอื่น</t>
  </si>
  <si>
    <t>รายจ่ายลงทุน</t>
  </si>
  <si>
    <t>ค่าครุภัณฑ์</t>
  </si>
  <si>
    <t>ครุภัณฑ์งบค่าเสื่อม</t>
  </si>
  <si>
    <t>ปี 2566 = 188,000 บาท ,ปี 2567 = 5,989,545 บาท</t>
  </si>
  <si>
    <t>ครุภัณฑ์เงินบริจาค</t>
  </si>
  <si>
    <t>ปี 2567</t>
  </si>
  <si>
    <t>ครุภัณฑ์เงินบำรุง</t>
  </si>
  <si>
    <t>ปี 2566 = 6,226,919 บาท ,ปี 2567 = 11,382,112 บาท</t>
  </si>
  <si>
    <t>ค่าที่ดินและสิ่งก่อสร้าง</t>
  </si>
  <si>
    <t>ค่าที่ดินและสิ่งก่อสร้างงบค่าเสื่อม</t>
  </si>
  <si>
    <t>ปีงบ 2566</t>
  </si>
  <si>
    <t>ค่าที่ดินและสิ่งก่อสร้างเงินบริจาค</t>
  </si>
  <si>
    <t>ค่าที่ดินและสิ่งก่อสร้างเงินบำรุง</t>
  </si>
  <si>
    <t>ปี 2566 = 2,746,919.90 บาท ,ปี 2567 = 10,405,174 บาท</t>
  </si>
  <si>
    <t xml:space="preserve">รายจ่ายอื่น ๆ </t>
  </si>
  <si>
    <t>รายจ่ายสนับสนุน รพ.สต. รพช. รพท. รพศ. สสอ. สสจ.</t>
  </si>
  <si>
    <t>รายจ่ายอื่นๆ</t>
  </si>
  <si>
    <t>งบกลาง (กรณีฉุกเฉิน/เร่งด่วน) (ไม่เกินร้อยละ 2-3.5 ของประมาณการรายจ่ายปี 66)</t>
  </si>
  <si>
    <t>รวมรายจ่าย</t>
  </si>
  <si>
    <t>รายรับสูง(ต่ำกว่า)รายจ่ายสุทธิ</t>
  </si>
  <si>
    <t>บวกเงินคงเหลือสะสมยกมา</t>
  </si>
  <si>
    <t>เงินคงเหลือทั้งสิ้น(1)</t>
  </si>
  <si>
    <t>หักเงินยืม</t>
  </si>
  <si>
    <t>สถานการณ์การเงินการคลังโรงพยาบาลม่วงสามสิบ</t>
  </si>
  <si>
    <t xml:space="preserve">                      เงินบำรุง ณ   31 มค 67</t>
  </si>
  <si>
    <t>เงินที่ไม่สามารถใช้ได้</t>
  </si>
  <si>
    <t xml:space="preserve">1. เงินบริจาค </t>
  </si>
  <si>
    <t>2.เงินงบลงทุน</t>
  </si>
  <si>
    <t>3. เงินอุดหนุนพัฒนาการฝึกอบรมแพทย์เวชศาสตร์ครอบครัว</t>
  </si>
  <si>
    <t>4. เงินฝากคลัง</t>
  </si>
  <si>
    <t xml:space="preserve">5.  เงินค่าเยี่ยวยาโควิด </t>
  </si>
  <si>
    <t>6. โครงการเสริมสร้างและพัฒนาค่านิยมองค์กร  (องค์การเภสัช)</t>
  </si>
  <si>
    <t xml:space="preserve">กั้นเงินไว้สำรองจ่าย </t>
  </si>
  <si>
    <t xml:space="preserve">       1. Fix cost รพ.สต (ไตรมาส 2)</t>
  </si>
  <si>
    <t xml:space="preserve">       2. ค่าตอบแทน ฉ.11 รพ.สต.(ไตรมาส 2)</t>
  </si>
  <si>
    <t xml:space="preserve">       3. Fix cost สสอ. (ไตรมาส 2)</t>
  </si>
  <si>
    <t xml:space="preserve">       4.  Fix cost รพ.ม่วงสามสิบ  (มีค.67)</t>
  </si>
  <si>
    <t xml:space="preserve">       5.  ค่าตอบแทน ฉ.11 โรงพยาบาล (ธ.ค.66-มีค 67)</t>
  </si>
  <si>
    <t xml:space="preserve">       6. กั้นไว้สำหรับโครงการ PP (รพ.สต)</t>
  </si>
  <si>
    <t xml:space="preserve">       7. กั้นไว้สำหรับโครงการ PP (สสอ.)</t>
  </si>
  <si>
    <t xml:space="preserve">       8. กั้นไว้สำหรับโครงการ เงินบำรุง (สสอ.)</t>
  </si>
  <si>
    <t>แผนเงินบำรุงปี 67 (อนุมัติมา)</t>
  </si>
  <si>
    <t xml:space="preserve">      9.ค่าตอบแทนแพทย์แผนไทย (ลูกข่าย)</t>
  </si>
  <si>
    <t>เงินบำรุง/สิ่งก่อสร้าง (23 รายการ)</t>
  </si>
  <si>
    <t>(หากเห็นว่าสถานการณ์การเงินไม่มีสภาพคล่อง ชะลอไม่ดำเนินการตามแผนได้</t>
  </si>
  <si>
    <t xml:space="preserve">    10. ค่าตอบแทนทันตกรรรม (ลูกข่าย)</t>
  </si>
  <si>
    <t>เงินบำรุง/ครุภัณฑ์ (7 รายการ)</t>
  </si>
  <si>
    <t xml:space="preserve">     11. กั้นไว้สำหรับโครงการพัฒนาบุคลากร (ค่าลงทะเบียน รพ.สต.บ้านยางเครือ)</t>
  </si>
  <si>
    <t>เงินบำรุงสมทบรายการค่าเสื่อมปี 12 รายการ)</t>
  </si>
  <si>
    <t>12. ผลงานปี 67 (Fee schedule) รอโอนให้ รพ.สต 21 แห่ง</t>
  </si>
  <si>
    <t xml:space="preserve">                           รวมเงินที่ไม่สามารถใช้ได้</t>
  </si>
  <si>
    <t>จ่ายหนี้+Fixcost เดือน ก.พ 6</t>
  </si>
  <si>
    <t>กั้นเงินไว้สำหรับแผนสิ่งก่อสร้าง/ปรับปรุง/ครุภัณฑ์ ปี 67</t>
  </si>
  <si>
    <t>คงเหลือเงินที่ใช้บริหารจัด</t>
  </si>
  <si>
    <t>คงเหลือ</t>
  </si>
  <si>
    <t>ประมาณรายรับเข้าประจำเดือน ก.พ. 67</t>
  </si>
  <si>
    <t>ประมาณการคงเหลือ ณ  28 กพ 67</t>
  </si>
  <si>
    <t>หนี้ ณ  31 มค  67</t>
  </si>
  <si>
    <t>ยา</t>
  </si>
  <si>
    <t>เวชภัณฑ์มิใช่ยา</t>
  </si>
  <si>
    <t>วัสดุวิทยาศาสตร์การแพทย์</t>
  </si>
  <si>
    <t>วัสดุทันตฯ</t>
  </si>
  <si>
    <t>วัสดุอื่น ๆ</t>
  </si>
  <si>
    <t xml:space="preserve">ค่าครุภัณฑ์ </t>
  </si>
  <si>
    <t>ค่าครุภัณฑ์ ต่ำกว่าเกณฑ์</t>
  </si>
  <si>
    <t>ค่าซ่อมแซม</t>
  </si>
  <si>
    <t>ค่าวัสดุห้องLab+น้ำยา+ภาครัฐ</t>
  </si>
  <si>
    <t>ค่าจ้างเหมาตรวจห้องปฏิบัติการ</t>
  </si>
  <si>
    <t>ค่าจ้างเหมาฟอกเลือด (อุบลรีนอลแคร์)</t>
  </si>
  <si>
    <t>ค่าไฟฟ้า/ค่าน้ำ/ค่าโทรศัพท์</t>
  </si>
  <si>
    <t>อาคารและสิ่งปลูกสร้าง</t>
  </si>
  <si>
    <t>อื่นๆ</t>
  </si>
  <si>
    <t xml:space="preserve"> รวมหนี้ทั้งสิ้น </t>
  </si>
  <si>
    <t>มูลค่าการใช้วัสดุ (ประจำปี67 ณ 31 มค 67)</t>
  </si>
  <si>
    <t>วัสดุคงคลัง (ณ 30 ธค 66)</t>
  </si>
  <si>
    <t>วัสดุทันตกรรม</t>
  </si>
  <si>
    <t>วัสดุอื่น</t>
  </si>
  <si>
    <t>รวมวัสดุคงคลัง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</si>
</sst>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.00_-;\-* #,##0.00_-;_-* &quot;-&quot;??_-;_-@"/>
    <numFmt numFmtId="188" formatCode="#,##0.00_ ;[Red]\-#,##0.00\ "/>
  </numFmts>
  <fonts count="5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b/>
      <sz val="16"/>
      <color rgb="FFFF0000"/>
      <name val="TH SarabunPSK"/>
      <family val="2"/>
    </font>
    <font>
      <sz val="14"/>
      <name val="Arial"/>
      <family val="2"/>
    </font>
    <font>
      <sz val="16"/>
      <color rgb="FFFF0000"/>
      <name val="TH SarabunPSK"/>
      <family val="2"/>
    </font>
    <font>
      <b/>
      <sz val="14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Arial"/>
      <family val="2"/>
    </font>
    <font>
      <b/>
      <sz val="16"/>
      <color rgb="FFFF0000"/>
      <name val="Arial"/>
      <family val="2"/>
    </font>
    <font>
      <b/>
      <sz val="12"/>
      <name val="Arial"/>
      <family val="2"/>
    </font>
    <font>
      <u val="singleAccounting"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u val="singleAccounting"/>
      <sz val="11"/>
      <name val="Arial"/>
      <family val="2"/>
    </font>
    <font>
      <b/>
      <sz val="22"/>
      <color rgb="FFFF0000"/>
      <name val="TH SarabunPSK"/>
      <family val="2"/>
    </font>
    <font>
      <b/>
      <sz val="14"/>
      <name val="Arial"/>
      <family val="2"/>
    </font>
    <font>
      <b/>
      <sz val="24"/>
      <color rgb="FFFF0000"/>
      <name val="TH SarabunPSK"/>
      <family val="2"/>
    </font>
    <font>
      <sz val="12"/>
      <color rgb="FFFF0000"/>
      <name val="Arial"/>
      <family val="2"/>
    </font>
    <font>
      <b/>
      <u val="doubleAccounting"/>
      <sz val="14"/>
      <color rgb="FFFF0000"/>
      <name val="Arial"/>
      <family val="2"/>
    </font>
    <font>
      <b/>
      <sz val="26"/>
      <color rgb="FFFF0000"/>
      <name val="Tahoma"/>
      <family val="2"/>
    </font>
    <font>
      <sz val="16"/>
      <color rgb="FFFF0000"/>
      <name val="Arial"/>
      <family val="2"/>
    </font>
    <font>
      <b/>
      <sz val="20"/>
      <color rgb="FFFF0000"/>
      <name val="Arial"/>
      <family val="2"/>
    </font>
    <font>
      <b/>
      <sz val="10"/>
      <name val="Arial"/>
      <family val="2"/>
    </font>
    <font>
      <b/>
      <sz val="18"/>
      <color rgb="FFFF0000"/>
      <name val="Arial"/>
      <family val="2"/>
    </font>
    <font>
      <sz val="26"/>
      <color rgb="FFFF0000"/>
      <name val="TH SarabunPSK"/>
      <family val="2"/>
    </font>
    <font>
      <b/>
      <u/>
      <sz val="24"/>
      <color rgb="FFFF0000"/>
      <name val="TH SarabunPSK"/>
      <family val="2"/>
    </font>
    <font>
      <b/>
      <sz val="20"/>
      <color rgb="FFFF0000"/>
      <name val="TH SarabunPSK"/>
      <family val="2"/>
    </font>
    <font>
      <sz val="14"/>
      <color rgb="FFFF000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sz val="11"/>
      <color rgb="FFF2F2F2"/>
      <name val="Arial"/>
      <family val="2"/>
    </font>
    <font>
      <sz val="10"/>
      <color rgb="FFF2F2F2"/>
      <name val="Arial"/>
      <family val="2"/>
    </font>
    <font>
      <u val="singleAccounting"/>
      <sz val="11"/>
      <color rgb="FF000000"/>
      <name val="Arial"/>
      <family val="2"/>
    </font>
    <font>
      <sz val="20"/>
      <color rgb="FF000000"/>
      <name val="TH SarabunPSK"/>
      <family val="2"/>
    </font>
    <font>
      <sz val="14"/>
      <color rgb="FF000000"/>
      <name val="Arial"/>
      <family val="2"/>
    </font>
    <font>
      <b/>
      <sz val="20"/>
      <color rgb="FF000000"/>
      <name val="TH SarabunPSK"/>
      <family val="2"/>
    </font>
    <font>
      <b/>
      <sz val="14"/>
      <color rgb="FF000000"/>
      <name val="Arial"/>
      <family val="2"/>
    </font>
    <font>
      <b/>
      <sz val="24"/>
      <color rgb="FF000000"/>
      <name val="TH SarabunPSK"/>
      <family val="2"/>
    </font>
    <font>
      <u val="singleAccounting"/>
      <sz val="10"/>
      <color rgb="FF000000"/>
      <name val="Arial"/>
      <family val="2"/>
    </font>
    <font>
      <b/>
      <sz val="17"/>
      <color rgb="FF000000"/>
      <name val="Arial"/>
      <family val="2"/>
    </font>
    <font>
      <sz val="22"/>
      <color rgb="FF000000"/>
      <name val="TH SarabunPSK"/>
      <family val="2"/>
    </font>
    <font>
      <sz val="26"/>
      <color rgb="FF000000"/>
      <name val="TH SarabunPSK"/>
      <family val="2"/>
    </font>
    <font>
      <sz val="14"/>
      <color rgb="FF000000"/>
      <name val="Calibri"/>
      <family val="2"/>
    </font>
    <font>
      <sz val="20"/>
      <color rgb="FFFF0000"/>
      <name val="Calibri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ECECEC"/>
        <bgColor rgb="FFECECEC"/>
      </patternFill>
    </fill>
    <fill>
      <patternFill patternType="solid">
        <fgColor rgb="FFD5A6BD"/>
        <bgColor rgb="FFD5A6BD"/>
      </patternFill>
    </fill>
    <fill>
      <patternFill patternType="solid">
        <fgColor rgb="FFC27BA0"/>
        <bgColor rgb="FFC27BA0"/>
      </patternFill>
    </fill>
    <fill>
      <patternFill patternType="solid">
        <fgColor rgb="FF00FFFF"/>
        <bgColor rgb="FF00FFFF"/>
      </patternFill>
    </fill>
    <fill>
      <patternFill patternType="solid">
        <fgColor rgb="FF4A86E8"/>
        <bgColor rgb="FF4A86E8"/>
      </patternFill>
    </fill>
    <fill>
      <patternFill patternType="solid">
        <fgColor rgb="FFFFC000"/>
        <bgColor rgb="FFFFC000"/>
      </patternFill>
    </fill>
    <fill>
      <patternFill patternType="solid">
        <fgColor rgb="FFC896C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C000"/>
        <bgColor rgb="FF000000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70AD47"/>
      </right>
      <top style="thick">
        <color rgb="FF70AD47"/>
      </top>
      <bottom/>
      <diagonal/>
    </border>
    <border>
      <left/>
      <right style="thick">
        <color rgb="FF70AD47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7">
    <xf numFmtId="0" fontId="0" fillId="0" borderId="0" xfId="0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188" fontId="3" fillId="4" borderId="12" xfId="0" applyNumberFormat="1" applyFont="1" applyFill="1" applyBorder="1" applyAlignment="1">
      <alignment horizontal="right"/>
    </xf>
    <xf numFmtId="188" fontId="3" fillId="5" borderId="12" xfId="0" applyNumberFormat="1" applyFont="1" applyFill="1" applyBorder="1" applyAlignment="1">
      <alignment horizontal="right"/>
    </xf>
    <xf numFmtId="4" fontId="3" fillId="5" borderId="12" xfId="0" applyNumberFormat="1" applyFont="1" applyFill="1" applyBorder="1" applyAlignment="1">
      <alignment horizontal="right"/>
    </xf>
    <xf numFmtId="188" fontId="3" fillId="4" borderId="1" xfId="0" applyNumberFormat="1" applyFont="1" applyFill="1" applyBorder="1" applyAlignment="1">
      <alignment horizontal="right"/>
    </xf>
    <xf numFmtId="4" fontId="3" fillId="4" borderId="1" xfId="0" applyNumberFormat="1" applyFont="1" applyFill="1" applyBorder="1" applyAlignment="1">
      <alignment vertical="center"/>
    </xf>
    <xf numFmtId="188" fontId="3" fillId="5" borderId="11" xfId="0" applyNumberFormat="1" applyFont="1" applyFill="1" applyBorder="1" applyAlignment="1">
      <alignment horizontal="right"/>
    </xf>
    <xf numFmtId="188" fontId="3" fillId="5" borderId="1" xfId="0" applyNumberFormat="1" applyFont="1" applyFill="1" applyBorder="1" applyAlignment="1">
      <alignment horizontal="right"/>
    </xf>
    <xf numFmtId="188" fontId="3" fillId="5" borderId="4" xfId="0" applyNumberFormat="1" applyFont="1" applyFill="1" applyBorder="1" applyAlignment="1">
      <alignment horizontal="right"/>
    </xf>
    <xf numFmtId="188" fontId="4" fillId="7" borderId="1" xfId="0" applyNumberFormat="1" applyFont="1" applyFill="1" applyBorder="1" applyAlignment="1">
      <alignment horizontal="right"/>
    </xf>
    <xf numFmtId="188" fontId="4" fillId="7" borderId="4" xfId="0" applyNumberFormat="1" applyFont="1" applyFill="1" applyBorder="1" applyAlignment="1">
      <alignment horizontal="right"/>
    </xf>
    <xf numFmtId="188" fontId="4" fillId="7" borderId="12" xfId="0" applyNumberFormat="1" applyFont="1" applyFill="1" applyBorder="1" applyAlignment="1">
      <alignment horizontal="right"/>
    </xf>
    <xf numFmtId="188" fontId="4" fillId="7" borderId="11" xfId="0" applyNumberFormat="1" applyFont="1" applyFill="1" applyBorder="1" applyAlignment="1">
      <alignment horizontal="right"/>
    </xf>
    <xf numFmtId="43" fontId="17" fillId="0" borderId="0" xfId="1" applyFont="1" applyFill="1" applyBorder="1"/>
    <xf numFmtId="43" fontId="14" fillId="0" borderId="0" xfId="1" applyFont="1" applyFill="1" applyBorder="1"/>
    <xf numFmtId="43" fontId="23" fillId="0" borderId="0" xfId="1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3" fillId="0" borderId="1" xfId="0" applyFont="1" applyFill="1" applyBorder="1"/>
    <xf numFmtId="187" fontId="3" fillId="0" borderId="2" xfId="0" applyNumberFormat="1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187" fontId="3" fillId="0" borderId="2" xfId="0" applyNumberFormat="1" applyFont="1" applyFill="1" applyBorder="1"/>
    <xf numFmtId="187" fontId="3" fillId="0" borderId="3" xfId="0" applyNumberFormat="1" applyFont="1" applyFill="1" applyBorder="1"/>
    <xf numFmtId="187" fontId="3" fillId="0" borderId="3" xfId="0" applyNumberFormat="1" applyFont="1" applyFill="1" applyBorder="1" applyAlignment="1">
      <alignment horizontal="center"/>
    </xf>
    <xf numFmtId="0" fontId="4" fillId="0" borderId="3" xfId="0" applyFont="1" applyFill="1" applyBorder="1"/>
    <xf numFmtId="187" fontId="3" fillId="0" borderId="4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6" xfId="0" applyFont="1" applyFill="1" applyBorder="1"/>
    <xf numFmtId="0" fontId="2" fillId="0" borderId="7" xfId="0" applyFont="1" applyFill="1" applyBorder="1"/>
    <xf numFmtId="49" fontId="3" fillId="0" borderId="2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187" fontId="3" fillId="3" borderId="9" xfId="0" applyNumberFormat="1" applyFont="1" applyFill="1" applyBorder="1" applyAlignment="1">
      <alignment horizontal="center"/>
    </xf>
    <xf numFmtId="0" fontId="2" fillId="0" borderId="10" xfId="0" applyFont="1" applyFill="1" applyBorder="1"/>
    <xf numFmtId="0" fontId="2" fillId="0" borderId="11" xfId="0" applyFont="1" applyFill="1" applyBorder="1"/>
    <xf numFmtId="49" fontId="3" fillId="4" borderId="8" xfId="0" applyNumberFormat="1" applyFont="1" applyFill="1" applyBorder="1" applyAlignment="1">
      <alignment horizontal="center" vertical="center"/>
    </xf>
    <xf numFmtId="0" fontId="2" fillId="0" borderId="9" xfId="0" applyFont="1" applyFill="1" applyBorder="1"/>
    <xf numFmtId="49" fontId="3" fillId="0" borderId="1" xfId="0" applyNumberFormat="1" applyFont="1" applyFill="1" applyBorder="1" applyAlignment="1">
      <alignment horizontal="center" vertical="center"/>
    </xf>
    <xf numFmtId="49" fontId="3" fillId="5" borderId="12" xfId="0" applyNumberFormat="1" applyFont="1" applyFill="1" applyBorder="1" applyAlignment="1">
      <alignment horizontal="center" vertical="center"/>
    </xf>
    <xf numFmtId="0" fontId="2" fillId="0" borderId="12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187" fontId="3" fillId="0" borderId="1" xfId="0" applyNumberFormat="1" applyFont="1" applyFill="1" applyBorder="1" applyAlignment="1">
      <alignment vertical="center"/>
    </xf>
    <xf numFmtId="187" fontId="3" fillId="0" borderId="1" xfId="0" applyNumberFormat="1" applyFont="1" applyFill="1" applyBorder="1"/>
    <xf numFmtId="187" fontId="3" fillId="4" borderId="1" xfId="0" applyNumberFormat="1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188" fontId="3" fillId="0" borderId="1" xfId="0" applyNumberFormat="1" applyFont="1" applyFill="1" applyBorder="1" applyAlignment="1">
      <alignment vertical="center" shrinkToFit="1"/>
    </xf>
    <xf numFmtId="187" fontId="3" fillId="6" borderId="1" xfId="0" applyNumberFormat="1" applyFont="1" applyFill="1" applyBorder="1" applyAlignment="1">
      <alignment shrinkToFit="1"/>
    </xf>
    <xf numFmtId="4" fontId="3" fillId="0" borderId="1" xfId="0" applyNumberFormat="1" applyFont="1" applyFill="1" applyBorder="1"/>
    <xf numFmtId="188" fontId="3" fillId="4" borderId="1" xfId="0" applyNumberFormat="1" applyFont="1" applyFill="1" applyBorder="1" applyAlignment="1">
      <alignment vertical="center" shrinkToFit="1"/>
    </xf>
    <xf numFmtId="0" fontId="3" fillId="4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shrinkToFit="1"/>
    </xf>
    <xf numFmtId="188" fontId="3" fillId="0" borderId="1" xfId="0" applyNumberFormat="1" applyFont="1" applyFill="1" applyBorder="1" applyAlignment="1">
      <alignment horizontal="right"/>
    </xf>
    <xf numFmtId="4" fontId="4" fillId="5" borderId="4" xfId="0" applyNumberFormat="1" applyFont="1" applyFill="1" applyBorder="1" applyAlignment="1">
      <alignment horizontal="right"/>
    </xf>
    <xf numFmtId="4" fontId="3" fillId="5" borderId="4" xfId="0" applyNumberFormat="1" applyFont="1" applyFill="1" applyBorder="1" applyAlignment="1">
      <alignment horizontal="right"/>
    </xf>
    <xf numFmtId="4" fontId="3" fillId="6" borderId="1" xfId="0" applyNumberFormat="1" applyFont="1" applyFill="1" applyBorder="1" applyAlignment="1">
      <alignment shrinkToFit="1"/>
    </xf>
    <xf numFmtId="188" fontId="4" fillId="4" borderId="1" xfId="0" applyNumberFormat="1" applyFont="1" applyFill="1" applyBorder="1" applyAlignment="1">
      <alignment horizontal="right"/>
    </xf>
    <xf numFmtId="4" fontId="3" fillId="5" borderId="11" xfId="0" applyNumberFormat="1" applyFont="1" applyFill="1" applyBorder="1" applyAlignment="1">
      <alignment horizontal="right"/>
    </xf>
    <xf numFmtId="4" fontId="3" fillId="0" borderId="1" xfId="0" applyNumberFormat="1" applyFont="1" applyFill="1" applyBorder="1" applyAlignment="1">
      <alignment horizontal="right" vertical="top" shrinkToFit="1"/>
    </xf>
    <xf numFmtId="4" fontId="3" fillId="0" borderId="0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shrinkToFit="1"/>
    </xf>
    <xf numFmtId="4" fontId="5" fillId="0" borderId="1" xfId="0" applyNumberFormat="1" applyFont="1" applyFill="1" applyBorder="1" applyAlignment="1">
      <alignment horizontal="right" vertical="top" shrinkToFit="1"/>
    </xf>
    <xf numFmtId="4" fontId="4" fillId="4" borderId="1" xfId="0" applyNumberFormat="1" applyFont="1" applyFill="1" applyBorder="1" applyAlignment="1">
      <alignment horizontal="right"/>
    </xf>
    <xf numFmtId="4" fontId="4" fillId="5" borderId="11" xfId="0" applyNumberFormat="1" applyFont="1" applyFill="1" applyBorder="1" applyAlignment="1">
      <alignment horizontal="right"/>
    </xf>
    <xf numFmtId="4" fontId="3" fillId="0" borderId="1" xfId="0" applyNumberFormat="1" applyFont="1" applyFill="1" applyBorder="1" applyAlignment="1">
      <alignment vertical="top" shrinkToFit="1"/>
    </xf>
    <xf numFmtId="188" fontId="3" fillId="0" borderId="1" xfId="0" applyNumberFormat="1" applyFont="1" applyFill="1" applyBorder="1"/>
    <xf numFmtId="4" fontId="3" fillId="0" borderId="1" xfId="0" applyNumberFormat="1" applyFont="1" applyFill="1" applyBorder="1" applyAlignment="1">
      <alignment horizontal="right" shrinkToFit="1"/>
    </xf>
    <xf numFmtId="4" fontId="3" fillId="0" borderId="1" xfId="0" applyNumberFormat="1" applyFont="1" applyFill="1" applyBorder="1" applyAlignment="1">
      <alignment shrinkToFit="1"/>
    </xf>
    <xf numFmtId="0" fontId="3" fillId="7" borderId="0" xfId="0" applyFont="1" applyFill="1" applyBorder="1" applyAlignment="1">
      <alignment vertical="center"/>
    </xf>
    <xf numFmtId="0" fontId="3" fillId="7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horizontal="right" vertical="center" shrinkToFit="1"/>
    </xf>
    <xf numFmtId="188" fontId="3" fillId="7" borderId="1" xfId="0" applyNumberFormat="1" applyFont="1" applyFill="1" applyBorder="1" applyAlignment="1">
      <alignment horizontal="right"/>
    </xf>
    <xf numFmtId="4" fontId="3" fillId="7" borderId="1" xfId="0" applyNumberFormat="1" applyFont="1" applyFill="1" applyBorder="1" applyAlignment="1">
      <alignment horizontal="right"/>
    </xf>
    <xf numFmtId="188" fontId="3" fillId="5" borderId="12" xfId="0" applyNumberFormat="1" applyFont="1" applyFill="1" applyBorder="1"/>
    <xf numFmtId="188" fontId="3" fillId="4" borderId="1" xfId="0" applyNumberFormat="1" applyFont="1" applyFill="1" applyBorder="1"/>
    <xf numFmtId="188" fontId="3" fillId="0" borderId="12" xfId="0" applyNumberFormat="1" applyFont="1" applyFill="1" applyBorder="1" applyAlignment="1">
      <alignment horizontal="right"/>
    </xf>
    <xf numFmtId="0" fontId="3" fillId="5" borderId="0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188" fontId="3" fillId="5" borderId="12" xfId="0" applyNumberFormat="1" applyFont="1" applyFill="1" applyBorder="1" applyAlignment="1">
      <alignment vertical="center" shrinkToFit="1"/>
    </xf>
    <xf numFmtId="4" fontId="3" fillId="5" borderId="1" xfId="0" applyNumberFormat="1" applyFont="1" applyFill="1" applyBorder="1" applyAlignment="1">
      <alignment shrinkToFit="1"/>
    </xf>
    <xf numFmtId="4" fontId="3" fillId="5" borderId="1" xfId="0" applyNumberFormat="1" applyFont="1" applyFill="1" applyBorder="1" applyAlignment="1">
      <alignment horizontal="right" shrinkToFit="1"/>
    </xf>
    <xf numFmtId="4" fontId="3" fillId="5" borderId="1" xfId="0" applyNumberFormat="1" applyFont="1" applyFill="1" applyBorder="1"/>
    <xf numFmtId="187" fontId="3" fillId="5" borderId="0" xfId="0" applyNumberFormat="1" applyFont="1" applyFill="1" applyBorder="1" applyAlignment="1">
      <alignment vertical="center"/>
    </xf>
    <xf numFmtId="188" fontId="3" fillId="5" borderId="1" xfId="0" applyNumberFormat="1" applyFont="1" applyFill="1" applyBorder="1" applyAlignment="1">
      <alignment vertical="center" shrinkToFit="1"/>
    </xf>
    <xf numFmtId="4" fontId="3" fillId="5" borderId="1" xfId="0" applyNumberFormat="1" applyFont="1" applyFill="1" applyBorder="1" applyAlignment="1">
      <alignment horizontal="right" vertical="center" shrinkToFit="1"/>
    </xf>
    <xf numFmtId="0" fontId="3" fillId="5" borderId="0" xfId="0" applyFont="1" applyFill="1" applyBorder="1" applyAlignment="1">
      <alignment horizontal="left"/>
    </xf>
    <xf numFmtId="4" fontId="3" fillId="5" borderId="1" xfId="0" applyNumberFormat="1" applyFont="1" applyFill="1" applyBorder="1" applyAlignment="1">
      <alignment vertical="center" shrinkToFit="1"/>
    </xf>
    <xf numFmtId="4" fontId="3" fillId="7" borderId="1" xfId="0" applyNumberFormat="1" applyFont="1" applyFill="1" applyBorder="1" applyAlignment="1">
      <alignment horizontal="right" vertical="top" shrinkToFit="1"/>
    </xf>
    <xf numFmtId="4" fontId="3" fillId="7" borderId="1" xfId="0" applyNumberFormat="1" applyFont="1" applyFill="1" applyBorder="1"/>
    <xf numFmtId="4" fontId="3" fillId="7" borderId="1" xfId="0" applyNumberFormat="1" applyFont="1" applyFill="1" applyBorder="1" applyAlignment="1">
      <alignment vertical="center"/>
    </xf>
    <xf numFmtId="188" fontId="4" fillId="0" borderId="1" xfId="0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0" fontId="3" fillId="8" borderId="0" xfId="0" applyFont="1" applyFill="1" applyBorder="1" applyAlignment="1">
      <alignment vertical="center"/>
    </xf>
    <xf numFmtId="0" fontId="3" fillId="8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right" vertical="center"/>
    </xf>
    <xf numFmtId="188" fontId="3" fillId="8" borderId="1" xfId="0" applyNumberFormat="1" applyFont="1" applyFill="1" applyBorder="1" applyAlignment="1">
      <alignment horizontal="right"/>
    </xf>
    <xf numFmtId="4" fontId="3" fillId="8" borderId="1" xfId="0" applyNumberFormat="1" applyFont="1" applyFill="1" applyBorder="1" applyAlignment="1">
      <alignment horizontal="right"/>
    </xf>
    <xf numFmtId="4" fontId="3" fillId="12" borderId="1" xfId="0" applyNumberFormat="1" applyFont="1" applyFill="1" applyBorder="1"/>
    <xf numFmtId="0" fontId="3" fillId="0" borderId="1" xfId="0" applyFont="1" applyFill="1" applyBorder="1" applyAlignment="1">
      <alignment horizontal="right" vertical="center"/>
    </xf>
    <xf numFmtId="4" fontId="3" fillId="5" borderId="1" xfId="0" applyNumberFormat="1" applyFont="1" applyFill="1" applyBorder="1" applyAlignment="1">
      <alignment horizontal="right"/>
    </xf>
    <xf numFmtId="0" fontId="3" fillId="7" borderId="1" xfId="0" applyFont="1" applyFill="1" applyBorder="1" applyAlignment="1">
      <alignment horizontal="right" vertical="center"/>
    </xf>
    <xf numFmtId="188" fontId="3" fillId="9" borderId="1" xfId="0" applyNumberFormat="1" applyFont="1" applyFill="1" applyBorder="1" applyAlignment="1">
      <alignment horizontal="right"/>
    </xf>
    <xf numFmtId="188" fontId="3" fillId="10" borderId="1" xfId="0" applyNumberFormat="1" applyFont="1" applyFill="1" applyBorder="1" applyAlignment="1">
      <alignment horizontal="right"/>
    </xf>
    <xf numFmtId="4" fontId="3" fillId="7" borderId="1" xfId="0" applyNumberFormat="1" applyFont="1" applyFill="1" applyBorder="1" applyAlignment="1">
      <alignment horizontal="left" vertical="top" shrinkToFit="1"/>
    </xf>
    <xf numFmtId="4" fontId="4" fillId="0" borderId="0" xfId="0" applyNumberFormat="1" applyFont="1" applyFill="1" applyBorder="1"/>
    <xf numFmtId="188" fontId="3" fillId="11" borderId="1" xfId="0" applyNumberFormat="1" applyFont="1" applyFill="1" applyBorder="1" applyAlignment="1">
      <alignment horizontal="right"/>
    </xf>
    <xf numFmtId="4" fontId="3" fillId="11" borderId="1" xfId="0" applyNumberFormat="1" applyFont="1" applyFill="1" applyBorder="1" applyAlignment="1">
      <alignment horizontal="right"/>
    </xf>
    <xf numFmtId="187" fontId="3" fillId="0" borderId="0" xfId="0" applyNumberFormat="1" applyFont="1" applyFill="1" applyBorder="1"/>
    <xf numFmtId="187" fontId="3" fillId="0" borderId="0" xfId="0" applyNumberFormat="1" applyFont="1" applyFill="1" applyBorder="1" applyAlignment="1">
      <alignment vertical="top"/>
    </xf>
    <xf numFmtId="0" fontId="33" fillId="0" borderId="0" xfId="0" applyFont="1" applyFill="1" applyBorder="1" applyAlignment="1">
      <alignment horizontal="center"/>
    </xf>
    <xf numFmtId="0" fontId="6" fillId="13" borderId="0" xfId="0" applyFont="1" applyFill="1" applyBorder="1" applyAlignment="1"/>
    <xf numFmtId="0" fontId="33" fillId="13" borderId="0" xfId="0" applyFont="1" applyFill="1" applyBorder="1"/>
    <xf numFmtId="0" fontId="33" fillId="13" borderId="26" xfId="0" applyFont="1" applyFill="1" applyBorder="1"/>
    <xf numFmtId="4" fontId="3" fillId="0" borderId="0" xfId="0" applyNumberFormat="1" applyFont="1" applyFill="1" applyBorder="1"/>
    <xf numFmtId="0" fontId="7" fillId="0" borderId="0" xfId="0" applyFont="1" applyFill="1" applyBorder="1"/>
    <xf numFmtId="0" fontId="8" fillId="13" borderId="0" xfId="0" applyFont="1" applyFill="1" applyBorder="1" applyAlignment="1">
      <alignment horizontal="left"/>
    </xf>
    <xf numFmtId="43" fontId="9" fillId="13" borderId="0" xfId="1" applyFont="1" applyFill="1" applyBorder="1"/>
    <xf numFmtId="43" fontId="10" fillId="13" borderId="0" xfId="1" applyFont="1" applyFill="1" applyBorder="1"/>
    <xf numFmtId="43" fontId="11" fillId="13" borderId="0" xfId="1" applyFont="1" applyFill="1" applyBorder="1"/>
    <xf numFmtId="43" fontId="12" fillId="13" borderId="0" xfId="1" applyFont="1" applyFill="1" applyBorder="1"/>
    <xf numFmtId="0" fontId="11" fillId="13" borderId="0" xfId="0" applyFont="1" applyFill="1" applyBorder="1" applyAlignment="1">
      <alignment horizontal="left"/>
    </xf>
    <xf numFmtId="0" fontId="33" fillId="13" borderId="27" xfId="0" applyFont="1" applyFill="1" applyBorder="1"/>
    <xf numFmtId="0" fontId="13" fillId="13" borderId="0" xfId="0" applyFont="1" applyFill="1" applyBorder="1"/>
    <xf numFmtId="43" fontId="14" fillId="13" borderId="0" xfId="1" applyFont="1" applyFill="1" applyBorder="1"/>
    <xf numFmtId="0" fontId="15" fillId="13" borderId="0" xfId="0" applyFont="1" applyFill="1" applyBorder="1" applyAlignment="1">
      <alignment horizontal="left"/>
    </xf>
    <xf numFmtId="43" fontId="16" fillId="13" borderId="0" xfId="1" applyFont="1" applyFill="1" applyBorder="1"/>
    <xf numFmtId="0" fontId="17" fillId="13" borderId="0" xfId="0" applyFont="1" applyFill="1" applyBorder="1"/>
    <xf numFmtId="43" fontId="17" fillId="13" borderId="0" xfId="1" applyFont="1" applyFill="1" applyBorder="1"/>
    <xf numFmtId="4" fontId="33" fillId="13" borderId="0" xfId="0" applyNumberFormat="1" applyFont="1" applyFill="1" applyBorder="1"/>
    <xf numFmtId="43" fontId="35" fillId="13" borderId="0" xfId="1" applyFont="1" applyFill="1" applyBorder="1"/>
    <xf numFmtId="43" fontId="36" fillId="13" borderId="0" xfId="1" applyFont="1" applyFill="1" applyBorder="1"/>
    <xf numFmtId="4" fontId="16" fillId="13" borderId="0" xfId="1" applyNumberFormat="1" applyFont="1" applyFill="1" applyBorder="1"/>
    <xf numFmtId="43" fontId="18" fillId="13" borderId="0" xfId="1" applyFont="1" applyFill="1" applyBorder="1"/>
    <xf numFmtId="43" fontId="15" fillId="13" borderId="0" xfId="1" applyFont="1" applyFill="1" applyBorder="1"/>
    <xf numFmtId="4" fontId="16" fillId="13" borderId="0" xfId="0" applyNumberFormat="1" applyFont="1" applyFill="1" applyBorder="1"/>
    <xf numFmtId="43" fontId="37" fillId="0" borderId="0" xfId="1" applyFont="1" applyFill="1" applyBorder="1"/>
    <xf numFmtId="0" fontId="16" fillId="13" borderId="0" xfId="0" applyFont="1" applyFill="1" applyBorder="1"/>
    <xf numFmtId="0" fontId="33" fillId="14" borderId="0" xfId="0" applyFont="1" applyFill="1" applyBorder="1"/>
    <xf numFmtId="4" fontId="33" fillId="14" borderId="0" xfId="0" applyNumberFormat="1" applyFont="1" applyFill="1" applyBorder="1"/>
    <xf numFmtId="0" fontId="15" fillId="13" borderId="0" xfId="0" applyFont="1" applyFill="1" applyBorder="1" applyAlignment="1"/>
    <xf numFmtId="43" fontId="16" fillId="13" borderId="0" xfId="1" applyFont="1" applyFill="1" applyBorder="1" applyAlignment="1">
      <alignment horizontal="left"/>
    </xf>
    <xf numFmtId="43" fontId="38" fillId="13" borderId="0" xfId="1" applyFont="1" applyFill="1" applyBorder="1" applyAlignment="1">
      <alignment horizontal="left"/>
    </xf>
    <xf numFmtId="43" fontId="33" fillId="13" borderId="0" xfId="1" applyFont="1" applyFill="1" applyBorder="1" applyAlignment="1">
      <alignment horizontal="left"/>
    </xf>
    <xf numFmtId="43" fontId="39" fillId="13" borderId="0" xfId="1" applyFont="1" applyFill="1" applyBorder="1" applyAlignment="1">
      <alignment horizontal="left"/>
    </xf>
    <xf numFmtId="43" fontId="40" fillId="13" borderId="0" xfId="1" applyFont="1" applyFill="1" applyBorder="1" applyAlignment="1">
      <alignment horizontal="left"/>
    </xf>
    <xf numFmtId="0" fontId="5" fillId="14" borderId="13" xfId="0" applyFont="1" applyFill="1" applyBorder="1"/>
    <xf numFmtId="4" fontId="19" fillId="14" borderId="14" xfId="0" applyNumberFormat="1" applyFont="1" applyFill="1" applyBorder="1"/>
    <xf numFmtId="4" fontId="19" fillId="14" borderId="15" xfId="0" applyNumberFormat="1" applyFont="1" applyFill="1" applyBorder="1"/>
    <xf numFmtId="0" fontId="4" fillId="0" borderId="16" xfId="0" applyFont="1" applyFill="1" applyBorder="1"/>
    <xf numFmtId="4" fontId="41" fillId="0" borderId="17" xfId="0" applyNumberFormat="1" applyFont="1" applyFill="1" applyBorder="1"/>
    <xf numFmtId="0" fontId="33" fillId="13" borderId="0" xfId="0" applyFont="1" applyFill="1" applyBorder="1" applyAlignment="1">
      <alignment horizontal="left"/>
    </xf>
    <xf numFmtId="0" fontId="4" fillId="0" borderId="18" xfId="0" applyFont="1" applyFill="1" applyBorder="1"/>
    <xf numFmtId="0" fontId="4" fillId="0" borderId="19" xfId="0" applyFont="1" applyFill="1" applyBorder="1"/>
    <xf numFmtId="4" fontId="41" fillId="0" borderId="20" xfId="0" applyNumberFormat="1" applyFont="1" applyFill="1" applyBorder="1"/>
    <xf numFmtId="0" fontId="34" fillId="13" borderId="0" xfId="0" applyFont="1" applyFill="1" applyBorder="1" applyAlignment="1">
      <alignment horizontal="left"/>
    </xf>
    <xf numFmtId="4" fontId="41" fillId="0" borderId="0" xfId="0" applyNumberFormat="1" applyFont="1" applyFill="1" applyBorder="1"/>
    <xf numFmtId="0" fontId="20" fillId="13" borderId="0" xfId="0" applyFont="1" applyFill="1" applyBorder="1"/>
    <xf numFmtId="43" fontId="42" fillId="13" borderId="0" xfId="1" applyFont="1" applyFill="1" applyBorder="1"/>
    <xf numFmtId="187" fontId="19" fillId="0" borderId="0" xfId="0" applyNumberFormat="1" applyFont="1" applyFill="1" applyBorder="1"/>
    <xf numFmtId="4" fontId="43" fillId="0" borderId="0" xfId="0" applyNumberFormat="1" applyFont="1" applyFill="1" applyBorder="1"/>
    <xf numFmtId="0" fontId="44" fillId="0" borderId="0" xfId="0" applyFont="1" applyFill="1" applyBorder="1"/>
    <xf numFmtId="43" fontId="33" fillId="0" borderId="0" xfId="1" applyFont="1" applyFill="1" applyBorder="1"/>
    <xf numFmtId="4" fontId="45" fillId="0" borderId="0" xfId="0" applyNumberFormat="1" applyFont="1" applyFill="1" applyBorder="1"/>
    <xf numFmtId="4" fontId="21" fillId="0" borderId="0" xfId="0" applyNumberFormat="1" applyFont="1" applyFill="1" applyBorder="1"/>
    <xf numFmtId="43" fontId="4" fillId="0" borderId="0" xfId="1" applyFont="1" applyFill="1" applyBorder="1"/>
    <xf numFmtId="0" fontId="22" fillId="0" borderId="0" xfId="0" applyFont="1" applyFill="1" applyBorder="1"/>
    <xf numFmtId="43" fontId="46" fillId="0" borderId="0" xfId="1" applyFont="1" applyFill="1" applyBorder="1"/>
    <xf numFmtId="0" fontId="12" fillId="0" borderId="0" xfId="0" applyFont="1" applyFill="1" applyBorder="1"/>
    <xf numFmtId="0" fontId="33" fillId="0" borderId="27" xfId="0" applyFont="1" applyFill="1" applyBorder="1"/>
    <xf numFmtId="187" fontId="21" fillId="0" borderId="0" xfId="0" applyNumberFormat="1" applyFont="1" applyFill="1" applyBorder="1" applyAlignment="1">
      <alignment vertical="top"/>
    </xf>
    <xf numFmtId="0" fontId="3" fillId="15" borderId="0" xfId="0" applyFont="1" applyFill="1" applyBorder="1"/>
    <xf numFmtId="4" fontId="24" fillId="15" borderId="0" xfId="0" applyNumberFormat="1" applyFont="1" applyFill="1" applyBorder="1"/>
    <xf numFmtId="0" fontId="22" fillId="13" borderId="0" xfId="0" applyFont="1" applyFill="1" applyBorder="1"/>
    <xf numFmtId="43" fontId="46" fillId="13" borderId="0" xfId="1" applyFont="1" applyFill="1" applyBorder="1"/>
    <xf numFmtId="0" fontId="8" fillId="0" borderId="0" xfId="0" applyFont="1" applyFill="1" applyBorder="1" applyAlignment="1">
      <alignment horizontal="left"/>
    </xf>
    <xf numFmtId="0" fontId="12" fillId="13" borderId="0" xfId="0" applyFont="1" applyFill="1" applyBorder="1"/>
    <xf numFmtId="43" fontId="23" fillId="13" borderId="0" xfId="1" applyFont="1" applyFill="1" applyBorder="1"/>
    <xf numFmtId="187" fontId="45" fillId="0" borderId="0" xfId="0" applyNumberFormat="1" applyFont="1" applyFill="1" applyBorder="1" applyAlignment="1">
      <alignment vertical="top"/>
    </xf>
    <xf numFmtId="4" fontId="24" fillId="0" borderId="0" xfId="0" applyNumberFormat="1" applyFont="1" applyFill="1" applyBorder="1"/>
    <xf numFmtId="0" fontId="33" fillId="15" borderId="0" xfId="0" applyFont="1" applyFill="1" applyBorder="1" applyAlignment="1">
      <alignment horizontal="center"/>
    </xf>
    <xf numFmtId="0" fontId="25" fillId="15" borderId="0" xfId="0" applyFont="1" applyFill="1" applyBorder="1"/>
    <xf numFmtId="0" fontId="4" fillId="15" borderId="0" xfId="0" applyFont="1" applyFill="1" applyBorder="1"/>
    <xf numFmtId="43" fontId="46" fillId="15" borderId="0" xfId="1" applyFont="1" applyFill="1" applyBorder="1"/>
    <xf numFmtId="0" fontId="12" fillId="15" borderId="0" xfId="0" applyFont="1" applyFill="1" applyBorder="1"/>
    <xf numFmtId="43" fontId="23" fillId="15" borderId="0" xfId="1" applyFont="1" applyFill="1" applyBorder="1"/>
    <xf numFmtId="0" fontId="33" fillId="15" borderId="27" xfId="0" applyFont="1" applyFill="1" applyBorder="1"/>
    <xf numFmtId="187" fontId="3" fillId="15" borderId="0" xfId="0" applyNumberFormat="1" applyFont="1" applyFill="1" applyBorder="1"/>
    <xf numFmtId="187" fontId="21" fillId="15" borderId="0" xfId="0" applyNumberFormat="1" applyFont="1" applyFill="1" applyBorder="1" applyAlignment="1">
      <alignment vertical="top"/>
    </xf>
    <xf numFmtId="0" fontId="25" fillId="0" borderId="0" xfId="0" applyFont="1" applyFill="1" applyBorder="1"/>
    <xf numFmtId="0" fontId="26" fillId="16" borderId="21" xfId="0" applyFont="1" applyFill="1" applyBorder="1"/>
    <xf numFmtId="4" fontId="27" fillId="16" borderId="21" xfId="0" applyNumberFormat="1" applyFont="1" applyFill="1" applyBorder="1"/>
    <xf numFmtId="4" fontId="27" fillId="16" borderId="0" xfId="0" applyNumberFormat="1" applyFont="1" applyFill="1" applyBorder="1"/>
    <xf numFmtId="4" fontId="12" fillId="16" borderId="0" xfId="0" applyNumberFormat="1" applyFont="1" applyFill="1" applyBorder="1" applyAlignment="1">
      <alignment horizontal="center"/>
    </xf>
    <xf numFmtId="0" fontId="15" fillId="13" borderId="22" xfId="0" applyFont="1" applyFill="1" applyBorder="1" applyAlignment="1">
      <alignment vertical="center"/>
    </xf>
    <xf numFmtId="4" fontId="42" fillId="13" borderId="23" xfId="0" applyNumberFormat="1" applyFont="1" applyFill="1" applyBorder="1" applyAlignment="1">
      <alignment vertical="center"/>
    </xf>
    <xf numFmtId="4" fontId="22" fillId="13" borderId="24" xfId="0" applyNumberFormat="1" applyFont="1" applyFill="1" applyBorder="1" applyAlignment="1">
      <alignment vertical="center"/>
    </xf>
    <xf numFmtId="4" fontId="22" fillId="13" borderId="25" xfId="0" applyNumberFormat="1" applyFont="1" applyFill="1" applyBorder="1" applyAlignment="1">
      <alignment vertical="center"/>
    </xf>
    <xf numFmtId="4" fontId="22" fillId="13" borderId="22" xfId="0" applyNumberFormat="1" applyFont="1" applyFill="1" applyBorder="1" applyAlignment="1">
      <alignment vertical="center"/>
    </xf>
    <xf numFmtId="4" fontId="42" fillId="13" borderId="22" xfId="0" applyNumberFormat="1" applyFont="1" applyFill="1" applyBorder="1" applyAlignment="1">
      <alignment vertical="center"/>
    </xf>
    <xf numFmtId="4" fontId="47" fillId="13" borderId="22" xfId="0" applyNumberFormat="1" applyFont="1" applyFill="1" applyBorder="1" applyAlignment="1">
      <alignment vertical="center"/>
    </xf>
    <xf numFmtId="0" fontId="15" fillId="13" borderId="22" xfId="0" applyFont="1" applyFill="1" applyBorder="1"/>
    <xf numFmtId="0" fontId="4" fillId="13" borderId="22" xfId="0" applyFont="1" applyFill="1" applyBorder="1"/>
    <xf numFmtId="187" fontId="3" fillId="0" borderId="22" xfId="0" applyNumberFormat="1" applyFont="1" applyFill="1" applyBorder="1"/>
    <xf numFmtId="187" fontId="47" fillId="0" borderId="22" xfId="0" applyNumberFormat="1" applyFont="1" applyFill="1" applyBorder="1"/>
    <xf numFmtId="187" fontId="3" fillId="0" borderId="22" xfId="0" applyNumberFormat="1" applyFont="1" applyFill="1" applyBorder="1" applyAlignment="1">
      <alignment vertical="top"/>
    </xf>
    <xf numFmtId="0" fontId="33" fillId="13" borderId="22" xfId="0" applyFont="1" applyFill="1" applyBorder="1"/>
    <xf numFmtId="4" fontId="42" fillId="13" borderId="25" xfId="0" applyNumberFormat="1" applyFont="1" applyFill="1" applyBorder="1" applyAlignment="1">
      <alignment vertical="center"/>
    </xf>
    <xf numFmtId="0" fontId="15" fillId="13" borderId="23" xfId="0" applyFont="1" applyFill="1" applyBorder="1"/>
    <xf numFmtId="4" fontId="42" fillId="13" borderId="24" xfId="0" applyNumberFormat="1" applyFont="1" applyFill="1" applyBorder="1" applyAlignment="1">
      <alignment vertical="center"/>
    </xf>
    <xf numFmtId="4" fontId="6" fillId="13" borderId="23" xfId="0" applyNumberFormat="1" applyFont="1" applyFill="1" applyBorder="1"/>
    <xf numFmtId="4" fontId="6" fillId="13" borderId="25" xfId="0" applyNumberFormat="1" applyFont="1" applyFill="1" applyBorder="1"/>
    <xf numFmtId="0" fontId="33" fillId="0" borderId="0" xfId="0" applyFont="1" applyFill="1" applyBorder="1" applyAlignment="1">
      <alignment horizontal="left"/>
    </xf>
    <xf numFmtId="0" fontId="22" fillId="13" borderId="23" xfId="0" applyFont="1" applyFill="1" applyBorder="1" applyAlignment="1">
      <alignment horizontal="center"/>
    </xf>
    <xf numFmtId="0" fontId="22" fillId="13" borderId="24" xfId="0" applyFont="1" applyFill="1" applyBorder="1" applyAlignment="1">
      <alignment horizontal="center"/>
    </xf>
    <xf numFmtId="0" fontId="22" fillId="13" borderId="25" xfId="0" applyFont="1" applyFill="1" applyBorder="1" applyAlignment="1">
      <alignment horizontal="center"/>
    </xf>
    <xf numFmtId="187" fontId="12" fillId="0" borderId="22" xfId="0" applyNumberFormat="1" applyFont="1" applyFill="1" applyBorder="1"/>
    <xf numFmtId="43" fontId="33" fillId="13" borderId="0" xfId="1" applyFont="1" applyFill="1" applyBorder="1"/>
    <xf numFmtId="0" fontId="28" fillId="0" borderId="0" xfId="0" applyFont="1" applyFill="1" applyBorder="1" applyAlignment="1">
      <alignment horizontal="left"/>
    </xf>
    <xf numFmtId="3" fontId="29" fillId="0" borderId="0" xfId="0" applyNumberFormat="1" applyFont="1" applyFill="1" applyBorder="1"/>
    <xf numFmtId="0" fontId="48" fillId="0" borderId="0" xfId="0" applyFont="1" applyFill="1" applyBorder="1" applyAlignment="1">
      <alignment horizontal="center"/>
    </xf>
    <xf numFmtId="0" fontId="33" fillId="0" borderId="0" xfId="0" applyFont="1" applyFill="1" applyBorder="1"/>
    <xf numFmtId="0" fontId="35" fillId="14" borderId="0" xfId="0" applyFont="1" applyFill="1" applyBorder="1" applyAlignment="1">
      <alignment horizontal="center"/>
    </xf>
    <xf numFmtId="0" fontId="19" fillId="14" borderId="0" xfId="0" applyFont="1" applyFill="1" applyBorder="1" applyAlignment="1">
      <alignment vertical="top"/>
    </xf>
    <xf numFmtId="3" fontId="29" fillId="14" borderId="0" xfId="0" applyNumberFormat="1" applyFont="1" applyFill="1" applyBorder="1" applyAlignment="1">
      <alignment vertical="top"/>
    </xf>
    <xf numFmtId="0" fontId="48" fillId="14" borderId="0" xfId="0" applyFont="1" applyFill="1" applyBorder="1" applyAlignment="1">
      <alignment horizontal="center" vertical="top"/>
    </xf>
    <xf numFmtId="0" fontId="12" fillId="14" borderId="0" xfId="0" applyFont="1" applyFill="1" applyBorder="1" applyAlignment="1">
      <alignment horizontal="left" vertical="top"/>
    </xf>
    <xf numFmtId="0" fontId="12" fillId="14" borderId="0" xfId="0" applyFont="1" applyFill="1" applyBorder="1" applyAlignment="1">
      <alignment horizontal="left"/>
    </xf>
    <xf numFmtId="0" fontId="35" fillId="0" borderId="0" xfId="0" applyFont="1" applyFill="1" applyBorder="1" applyAlignment="1">
      <alignment horizontal="center"/>
    </xf>
    <xf numFmtId="0" fontId="48" fillId="13" borderId="0" xfId="0" applyFont="1" applyFill="1" applyBorder="1" applyAlignment="1">
      <alignment vertical="top"/>
    </xf>
    <xf numFmtId="4" fontId="49" fillId="13" borderId="0" xfId="0" applyNumberFormat="1" applyFont="1" applyFill="1" applyBorder="1" applyAlignment="1">
      <alignment vertical="top"/>
    </xf>
    <xf numFmtId="0" fontId="48" fillId="13" borderId="0" xfId="0" applyFont="1" applyFill="1" applyBorder="1" applyAlignment="1">
      <alignment horizontal="center" vertical="top"/>
    </xf>
    <xf numFmtId="4" fontId="49" fillId="13" borderId="0" xfId="0" applyNumberFormat="1" applyFont="1" applyFill="1" applyBorder="1"/>
    <xf numFmtId="4" fontId="50" fillId="13" borderId="0" xfId="0" applyNumberFormat="1" applyFont="1" applyFill="1" applyBorder="1"/>
    <xf numFmtId="187" fontId="43" fillId="0" borderId="0" xfId="0" applyNumberFormat="1" applyFont="1" applyFill="1" applyBorder="1"/>
    <xf numFmtId="0" fontId="33" fillId="13" borderId="0" xfId="0" applyFont="1" applyFill="1" applyBorder="1" applyAlignment="1">
      <alignment horizontal="center"/>
    </xf>
    <xf numFmtId="0" fontId="4" fillId="13" borderId="0" xfId="0" applyFont="1" applyFill="1" applyBorder="1"/>
    <xf numFmtId="4" fontId="21" fillId="13" borderId="0" xfId="0" applyNumberFormat="1" applyFont="1" applyFill="1" applyBorder="1" applyAlignment="1">
      <alignment vertical="top"/>
    </xf>
    <xf numFmtId="0" fontId="51" fillId="13" borderId="0" xfId="0" applyFont="1" applyFill="1" applyBorder="1"/>
    <xf numFmtId="0" fontId="21" fillId="14" borderId="0" xfId="0" applyFont="1" applyFill="1" applyBorder="1" applyAlignment="1">
      <alignment horizontal="right" vertical="center"/>
    </xf>
    <xf numFmtId="4" fontId="30" fillId="14" borderId="0" xfId="0" applyNumberFormat="1" applyFont="1" applyFill="1" applyBorder="1" applyAlignment="1">
      <alignment vertical="center"/>
    </xf>
    <xf numFmtId="4" fontId="51" fillId="13" borderId="0" xfId="0" applyNumberFormat="1" applyFont="1" applyFill="1" applyBorder="1"/>
    <xf numFmtId="187" fontId="31" fillId="0" borderId="0" xfId="0" applyNumberFormat="1" applyFont="1" applyFill="1" applyBorder="1"/>
    <xf numFmtId="0" fontId="21" fillId="13" borderId="0" xfId="0" applyFont="1" applyFill="1" applyBorder="1"/>
    <xf numFmtId="4" fontId="21" fillId="13" borderId="0" xfId="0" applyNumberFormat="1" applyFont="1" applyFill="1" applyBorder="1"/>
    <xf numFmtId="0" fontId="48" fillId="13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3" fillId="13" borderId="0" xfId="0" applyFont="1" applyFill="1" applyBorder="1"/>
    <xf numFmtId="4" fontId="42" fillId="13" borderId="0" xfId="0" applyNumberFormat="1" applyFont="1" applyFill="1" applyBorder="1" applyAlignment="1">
      <alignment vertical="center"/>
    </xf>
    <xf numFmtId="0" fontId="7" fillId="13" borderId="0" xfId="0" applyFont="1" applyFill="1" applyBorder="1"/>
    <xf numFmtId="3" fontId="29" fillId="13" borderId="0" xfId="0" applyNumberFormat="1" applyFont="1" applyFill="1" applyBorder="1"/>
    <xf numFmtId="43" fontId="32" fillId="13" borderId="0" xfId="1" applyFont="1" applyFill="1" applyBorder="1" applyAlignment="1">
      <alignment vertical="center"/>
    </xf>
    <xf numFmtId="188" fontId="4" fillId="13" borderId="0" xfId="1" applyNumberFormat="1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3;&#3634;&#3619;&#3632;&#3607;&#3637;&#3656;%203%20%20&#3588;&#3619;&#3633;&#3657;&#3591;&#3607;&#3637;&#3656;%202-67%20%20%20&#3626;&#3606;&#3634;&#3609;&#3585;&#3634;&#3619;&#3603;&#3660;&#3585;&#3634;&#3619;&#3648;&#3591;&#3636;&#3609;%20(8%20&#3617;&#3637;&#3588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งบ67"/>
      <sheetName val="ผลการดำเนินงาน"/>
      <sheetName val="กรอบงบลงทุนกระทรวงจัดสรร"/>
      <sheetName val="ชี้แจง"/>
      <sheetName val="สรรพสิทธิ์เงินบำรุง"/>
      <sheetName val="สรรพสิทธิ์ลงทุน 1 ปี"/>
      <sheetName val="สรรพสิทธิ์ลงทุน 3 ปี"/>
      <sheetName val="รพศรายได้รอการจัดสรร"/>
      <sheetName val="รพศ.ภาระผูกพัน"/>
      <sheetName val="ศมม.เงินบำรุง"/>
      <sheetName val="ศมม.ลงทุน 1ปี"/>
      <sheetName val="ศมม.ลงทุน 3 ปี"/>
      <sheetName val="ศศม.รายได้รอจัดสรร"/>
      <sheetName val="ศศม.ภาระผูกพัน"/>
      <sheetName val="โขงเจียมเงินบำรุง"/>
      <sheetName val="โขงเจียมลงทุน 1 ปี"/>
      <sheetName val="โขงเจียมลงทุน 3 ปี"/>
      <sheetName val="โขงเจียมรายได้รอจัดสรร"/>
      <sheetName val="โขงเจียมภาระผูกพัน"/>
      <sheetName val="เขื่องในเงินบำรุง"/>
      <sheetName val="เขื่องในลงทุน 1 ปี."/>
      <sheetName val="เขื่องในลงทุน 3 ปี"/>
      <sheetName val="เขื่องในรายได้รอการจัดสรร"/>
      <sheetName val="เขื่องในภาระผูกพัน"/>
      <sheetName val="เขมราฐเงินบำรุง"/>
      <sheetName val="เขมราฐลงทุน 1 ปี"/>
      <sheetName val="เขมราฐลงทุน 3 ปี"/>
      <sheetName val="เขมราฐรายได้รอจัดสรร"/>
      <sheetName val="เขมราฐภาระผูกพัน"/>
      <sheetName val="นาจะหลวยเงินบำรุง"/>
      <sheetName val="นาจะหลวย  1 ปี"/>
      <sheetName val="นาจะหลวยลงทุน 3 ปี"/>
      <sheetName val="นาจะหลวยรายได้รอจัดสรร"/>
      <sheetName val="นาจะหลวยภาระผูกพัน"/>
      <sheetName val="น้ำยืนเงินบำรุง"/>
      <sheetName val="น้ำยืนลงทุน 1 ปี"/>
      <sheetName val="น้ำยืนลงทุน 3 ปี"/>
      <sheetName val="น้ำยืนภาระผูกพัน"/>
      <sheetName val="น้ำยืนรายได้รอการจัดสรร"/>
      <sheetName val="บุณฑริกเงินบำรุง"/>
      <sheetName val="บุณฑริกลงทุน 1 ปี"/>
      <sheetName val="บุณฑริกลงทุน 3 ปี"/>
      <sheetName val="บุณฑริกรายได้รอการจัดสรร"/>
      <sheetName val="บุณฑริกภาระผูกพัน"/>
      <sheetName val="โรงพยาบาลม่วงสามสิบ"/>
      <sheetName val="รวมผลดำนินงาน"/>
      <sheetName val="ต.ค.66"/>
      <sheetName val="พ.ย.66"/>
      <sheetName val="ธ.ค.66"/>
      <sheetName val="ม.ค.67"/>
      <sheetName val="ก.พ.67"/>
      <sheetName val="มี.ค.67"/>
      <sheetName val="เม.ย.67"/>
      <sheetName val="พ.ค.67"/>
      <sheetName val="มิ.ย.67"/>
      <sheetName val="ก.ค.67"/>
      <sheetName val="ส.ค.67"/>
      <sheetName val="ก.ย.67"/>
      <sheetName val="ตระการลงทุน 3 ปี"/>
      <sheetName val="ตระการรายได้รอการจัดสรร"/>
      <sheetName val="ตระการภาระผูกพัน"/>
      <sheetName val="กุดข้าวปุ้นเงินบำรุง"/>
      <sheetName val="กุดข้าวปุ้นลงทุน 1 ปี"/>
      <sheetName val="กุดข้าวปุ้นลงทุน 3 ปี"/>
      <sheetName val="กุดข้าวปุ้นรายได้รอจัดสรร"/>
      <sheetName val="กุดข้าวปุ้นภาระผูกพัน"/>
      <sheetName val="ม่วงสามสิบเงินบำรุง"/>
      <sheetName val="ม่วงสามสิบลงทุน 1 ปี"/>
      <sheetName val="ม่วงสามสิบลงทุน 3 ปี"/>
      <sheetName val="ม่วงรายได้รอจัดสรร"/>
      <sheetName val="ม่วงภาระผูกพัน"/>
      <sheetName val="วารินเงินบำรุง"/>
      <sheetName val="วารินลงทุน 1 ปี"/>
      <sheetName val="วารินลงทุน 3 ปี"/>
      <sheetName val="วารินรายได้รอการจัดสรร"/>
      <sheetName val="วารินภาระผูกพัน"/>
      <sheetName val="พิบูลเงินบำรุง"/>
      <sheetName val="พิบูลลงทุน 1 ปี"/>
      <sheetName val="พิบูลลงทุน 3 ปี"/>
      <sheetName val="พิบูลรายได้รอการจัดสรร"/>
      <sheetName val="พิบูลภาระผูกพัน"/>
      <sheetName val="ตาลสุมเงินบำรุง"/>
      <sheetName val="ตาลสุมลงทุน 1 ปี"/>
      <sheetName val="ตาลสุมลงทุน 3 ปี"/>
      <sheetName val="ตาลสุมรายได้รอการจัดสรร"/>
      <sheetName val="ตาลสุมภาระผูกพัน"/>
      <sheetName val="โพธิ์ไทรเงินบำรุง"/>
      <sheetName val="โพธิ์ไทรลงทุน 1 ปี"/>
      <sheetName val="โพธิ์ไทรลงทุน 3 ปี"/>
      <sheetName val="โพธิ์ไทรรายได้รอจัดสรร"/>
      <sheetName val="โพธิไทร ภาระผูกพัน"/>
      <sheetName val="สำโรงเงินบำรุง"/>
      <sheetName val="สำโรงลงทุน 1 ปี"/>
      <sheetName val="สำโรงลงทุน 3 ปี"/>
      <sheetName val="สำโรงรายได้รอการจัดสรร"/>
      <sheetName val="สำโรงภาระผูกพัน"/>
      <sheetName val="ดอนมดแดงเงินบำรุง"/>
      <sheetName val="ดอนมดแดงลงทุน 1 ปี"/>
      <sheetName val="ดอนมดแดงลงทุน 3 ปี"/>
      <sheetName val="ดอนมดแดงรายได้รอการจัดสรร"/>
      <sheetName val="ดอนมดแดงภาระผูกพัน"/>
      <sheetName val="สิรินธรเงินบำรุง"/>
      <sheetName val="สิรินธรลงทุน 1 ปี"/>
      <sheetName val="สิรินธรลงทุน 3 ปี"/>
      <sheetName val="สิรินธรรายได้รอการจัดสรร"/>
      <sheetName val="สิรินธรภาระผูกพัน"/>
      <sheetName val="ทุ่งศรีเงินบำรุง"/>
      <sheetName val="ทุ่งศรีลงทุน 1 ปี"/>
      <sheetName val="ทุ่งศรีลงทุน 3 ปี"/>
      <sheetName val="ทุ่งศรีรายได้รอการจัดสรร"/>
      <sheetName val="ทุ่งศรีภาระผูกพัน"/>
      <sheetName val="เดชอุดมเงินบำรุง"/>
      <sheetName val="เดชอุดมลงทุน 1 ปี"/>
      <sheetName val="เดชอุดมลงทุน 3 ปี"/>
      <sheetName val="เดชรายได้รอจัดรร"/>
      <sheetName val="เดชภาระผูกพัน"/>
      <sheetName val="50พรรษาเงินบำรุง"/>
      <sheetName val="50พรรษาลงทุน 1 ปี(2567)"/>
      <sheetName val="50พรรษาลงทุน 1 ปี(2568)"/>
      <sheetName val="50พรรษาลงทุน 1 ปี(2569)"/>
      <sheetName val="50พรรษาลงทุน 3 ปี"/>
      <sheetName val="๕๐ รายได้รอจัดสรร"/>
      <sheetName val="๕๐ ภาระผูกพัน"/>
      <sheetName val="นาตาลเงินบำรุง"/>
      <sheetName val="นาตาลลงทุน 1 ปี"/>
      <sheetName val="นาตาลลงทุน 3 ปี"/>
      <sheetName val="นาตาลรายได้รอจัดสรร"/>
      <sheetName val="นาตาลภาระผูกพัน"/>
      <sheetName val="นาเยียเงินบำรุง"/>
      <sheetName val="นาเยียลงทุน 1 ปี"/>
      <sheetName val="นาเยียลงทุน 3 ปี"/>
      <sheetName val="นาเยียรายได้รอการจัดสรร"/>
      <sheetName val="นาเยียภาระผูกพัน"/>
      <sheetName val="สว่างเงินบำรุง"/>
      <sheetName val="สว่างลงทุน 1 ปี"/>
      <sheetName val="สว่างลงทุน 3 ปี"/>
      <sheetName val="สว่างรายได้รอจัดสรร"/>
      <sheetName val="สว่างภาระผูกพัน"/>
      <sheetName val="น้ำขุ่นเงินบำรุง"/>
      <sheetName val="น้ำขุ่นลงทุน 1 ปี"/>
      <sheetName val="น้ำขุ่นลงทุน 3 ปี"/>
      <sheetName val="น้ำขุ่นรายได้รอการจัดสรร"/>
      <sheetName val="น้ำขุ่นภาระผูกพัน"/>
      <sheetName val="เหล่าเสือเงินบำรุง"/>
      <sheetName val="เหล่าเสือลงทุน 1 ปี"/>
      <sheetName val="เหล่าเสือลงทุน 3 ปี"/>
      <sheetName val="เหล่าเสือภาระผูกพัน"/>
      <sheetName val="เหล่าเสือรายได้รอการจัดสรร"/>
      <sheetName val="รว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9">
          <cell r="AC9">
            <v>15869883.409999998</v>
          </cell>
          <cell r="AD9">
            <v>10684353.52</v>
          </cell>
          <cell r="AE9">
            <v>18389211.23</v>
          </cell>
          <cell r="AF9">
            <v>5779439.4100000001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</row>
        <row r="28"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</row>
        <row r="29">
          <cell r="AC29">
            <v>0</v>
          </cell>
          <cell r="AD29">
            <v>0</v>
          </cell>
          <cell r="AE29">
            <v>113400</v>
          </cell>
          <cell r="AF29">
            <v>47700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M29">
            <v>0</v>
          </cell>
          <cell r="AN29">
            <v>0</v>
          </cell>
        </row>
        <row r="30">
          <cell r="AC30">
            <v>1136371</v>
          </cell>
          <cell r="AD30">
            <v>1433016.27</v>
          </cell>
          <cell r="AE30">
            <v>2781813.1799999997</v>
          </cell>
          <cell r="AF30">
            <v>1808059.05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</row>
        <row r="31">
          <cell r="AC31">
            <v>22108.75</v>
          </cell>
          <cell r="AD31">
            <v>5536.5</v>
          </cell>
          <cell r="AE31">
            <v>0</v>
          </cell>
          <cell r="AF31">
            <v>6563.16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</row>
        <row r="32">
          <cell r="AC32">
            <v>374038.06</v>
          </cell>
          <cell r="AD32">
            <v>218002.93</v>
          </cell>
          <cell r="AE32">
            <v>1494394.99</v>
          </cell>
          <cell r="AF32">
            <v>127898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</row>
        <row r="35">
          <cell r="AC35">
            <v>852297.13</v>
          </cell>
          <cell r="AD35">
            <v>298061.38</v>
          </cell>
          <cell r="AE35">
            <v>512616.95999999996</v>
          </cell>
          <cell r="AF35">
            <v>85630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</row>
        <row r="40"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</row>
        <row r="41">
          <cell r="AC41">
            <v>782110.9</v>
          </cell>
          <cell r="AD41">
            <v>717683.75</v>
          </cell>
          <cell r="AE41">
            <v>631200.19999999995</v>
          </cell>
          <cell r="AF41">
            <v>771194.25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</row>
        <row r="46"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</row>
        <row r="47"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</row>
        <row r="48">
          <cell r="AC48">
            <v>411918</v>
          </cell>
          <cell r="AD48">
            <v>26120.5</v>
          </cell>
          <cell r="AE48">
            <v>31118</v>
          </cell>
          <cell r="AF48">
            <v>129307.40999999999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</row>
        <row r="49">
          <cell r="AC49">
            <v>0</v>
          </cell>
          <cell r="AD49">
            <v>0</v>
          </cell>
          <cell r="AE49">
            <v>39690.35</v>
          </cell>
          <cell r="AF49">
            <v>20953.240000000002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</row>
        <row r="50">
          <cell r="AC50">
            <v>349022.45</v>
          </cell>
          <cell r="AD50">
            <v>235338</v>
          </cell>
          <cell r="AE50">
            <v>198599.75</v>
          </cell>
          <cell r="AF50">
            <v>123432.39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</row>
        <row r="60">
          <cell r="AC60">
            <v>1591947.18</v>
          </cell>
          <cell r="AD60">
            <v>1483888.6</v>
          </cell>
          <cell r="AE60">
            <v>1145462.18</v>
          </cell>
          <cell r="AF60">
            <v>1177302.99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</row>
        <row r="61"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</row>
        <row r="62">
          <cell r="AC62">
            <v>192870</v>
          </cell>
          <cell r="AD62">
            <v>214080</v>
          </cell>
          <cell r="AE62">
            <v>214080</v>
          </cell>
          <cell r="AF62">
            <v>201390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</row>
        <row r="63">
          <cell r="AC63">
            <v>138500</v>
          </cell>
          <cell r="AD63">
            <v>253100</v>
          </cell>
          <cell r="AE63">
            <v>138500</v>
          </cell>
          <cell r="AF63">
            <v>138500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</row>
        <row r="64">
          <cell r="AC64">
            <v>991295</v>
          </cell>
          <cell r="AD64">
            <v>0</v>
          </cell>
          <cell r="AE64">
            <v>838545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</row>
        <row r="65"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</row>
        <row r="66">
          <cell r="AC66">
            <v>12000</v>
          </cell>
          <cell r="AD66">
            <v>12000</v>
          </cell>
          <cell r="AE66">
            <v>0</v>
          </cell>
          <cell r="AF66">
            <v>9000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</row>
        <row r="67">
          <cell r="AC67">
            <v>1121919.1200000001</v>
          </cell>
          <cell r="AD67">
            <v>1223216.3999999999</v>
          </cell>
          <cell r="AE67">
            <v>1209320.93</v>
          </cell>
          <cell r="AF67">
            <v>1333087.3799999999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</row>
        <row r="68"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</row>
        <row r="69"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</row>
        <row r="70">
          <cell r="AC70">
            <v>177112.6</v>
          </cell>
          <cell r="AD70">
            <v>156102</v>
          </cell>
          <cell r="AE70">
            <v>150482</v>
          </cell>
          <cell r="AF70">
            <v>175836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2">
          <cell r="AC72">
            <v>2128175.62</v>
          </cell>
          <cell r="AD72">
            <v>3306903.77</v>
          </cell>
          <cell r="AE72">
            <v>2060435.54</v>
          </cell>
          <cell r="AF72">
            <v>2064534.8599999999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</row>
        <row r="74">
          <cell r="AC74">
            <v>595241.21</v>
          </cell>
          <cell r="AD74">
            <v>1327408.2</v>
          </cell>
          <cell r="AE74">
            <v>796061.12</v>
          </cell>
          <cell r="AF74">
            <v>608723.74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AC75">
            <v>773166.47</v>
          </cell>
          <cell r="AD75">
            <v>987670.38000000012</v>
          </cell>
          <cell r="AE75">
            <v>433599.44</v>
          </cell>
          <cell r="AF75">
            <v>436615.99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</row>
        <row r="76"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</row>
        <row r="77">
          <cell r="AC77">
            <v>227766.52</v>
          </cell>
          <cell r="AD77">
            <v>171890.80000000002</v>
          </cell>
          <cell r="AE77">
            <v>103549.12</v>
          </cell>
          <cell r="AF77">
            <v>290008.07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</row>
        <row r="78"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</row>
        <row r="79">
          <cell r="AC79">
            <v>661939.1399999999</v>
          </cell>
          <cell r="AD79">
            <v>595701.23</v>
          </cell>
          <cell r="AE79">
            <v>633051.43000000005</v>
          </cell>
          <cell r="AF79">
            <v>577685.78999999992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</row>
        <row r="91">
          <cell r="AC91">
            <v>548929.81000000006</v>
          </cell>
          <cell r="AD91">
            <v>891190.65</v>
          </cell>
          <cell r="AE91">
            <v>375896.84</v>
          </cell>
          <cell r="AF91">
            <v>336191.68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</row>
        <row r="96">
          <cell r="AC96">
            <v>1380712</v>
          </cell>
          <cell r="AD96">
            <v>895584.15000000014</v>
          </cell>
          <cell r="AE96">
            <v>4782302.16</v>
          </cell>
          <cell r="AF96">
            <v>2249669.75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</row>
        <row r="106">
          <cell r="AC106">
            <v>249759.33</v>
          </cell>
          <cell r="AD106">
            <v>0</v>
          </cell>
          <cell r="AE106">
            <v>6875</v>
          </cell>
          <cell r="AF106">
            <v>28250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</row>
        <row r="112">
          <cell r="AC112">
            <v>433318.32</v>
          </cell>
          <cell r="AD112">
            <v>0</v>
          </cell>
          <cell r="AE112">
            <v>0</v>
          </cell>
          <cell r="AF112">
            <v>2690418.68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</row>
        <row r="113"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</row>
        <row r="114">
          <cell r="AC114">
            <v>851583.5</v>
          </cell>
          <cell r="AD114">
            <v>1802743.3599999999</v>
          </cell>
          <cell r="AE114">
            <v>860803.91999999993</v>
          </cell>
          <cell r="AF114">
            <v>859786.45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</row>
        <row r="116"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</row>
        <row r="117">
          <cell r="AC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</row>
        <row r="118">
          <cell r="AC118">
            <v>765265.79</v>
          </cell>
          <cell r="AD118">
            <v>1679874.67</v>
          </cell>
          <cell r="AE118">
            <v>251856</v>
          </cell>
          <cell r="AF118">
            <v>1439807.94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</row>
        <row r="120">
          <cell r="AC120">
            <v>0</v>
          </cell>
          <cell r="AD120">
            <v>0</v>
          </cell>
          <cell r="AE120">
            <v>4878127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</row>
        <row r="122">
          <cell r="AL122">
            <v>0</v>
          </cell>
        </row>
        <row r="123">
          <cell r="AC123">
            <v>0</v>
          </cell>
          <cell r="AD123">
            <v>646899.65</v>
          </cell>
          <cell r="AF123">
            <v>807533.15999999992</v>
          </cell>
          <cell r="AG123">
            <v>0</v>
          </cell>
          <cell r="AH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</row>
        <row r="126">
          <cell r="AK126">
            <v>0</v>
          </cell>
        </row>
        <row r="127"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5</v>
          </cell>
          <cell r="AH127">
            <v>0</v>
          </cell>
          <cell r="AI127">
            <v>0</v>
          </cell>
          <cell r="AJ127">
            <v>0</v>
          </cell>
          <cell r="AM127">
            <v>0</v>
          </cell>
          <cell r="AN127">
            <v>0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268"/>
  <sheetViews>
    <sheetView tabSelected="1" topLeftCell="A115" workbookViewId="0">
      <selection sqref="A1:XFD1048576"/>
    </sheetView>
  </sheetViews>
  <sheetFormatPr defaultColWidth="12.625" defaultRowHeight="24" x14ac:dyDescent="0.55000000000000004"/>
  <cols>
    <col min="1" max="1" width="5.125" style="21" customWidth="1"/>
    <col min="2" max="4" width="2.125" style="21" customWidth="1"/>
    <col min="5" max="5" width="40" style="21" customWidth="1"/>
    <col min="6" max="7" width="15.125" style="21" hidden="1" customWidth="1"/>
    <col min="8" max="8" width="19.625" style="21" hidden="1" customWidth="1"/>
    <col min="9" max="9" width="20.875" style="21" customWidth="1"/>
    <col min="10" max="21" width="13.875" style="21" hidden="1" customWidth="1"/>
    <col min="22" max="22" width="20" style="21" customWidth="1"/>
    <col min="23" max="23" width="20.375" style="21" customWidth="1"/>
    <col min="24" max="24" width="17.375" style="21" hidden="1" customWidth="1"/>
    <col min="25" max="25" width="17.125" style="21" hidden="1" customWidth="1"/>
    <col min="26" max="26" width="12.5" style="21" hidden="1" customWidth="1"/>
    <col min="27" max="27" width="12.625" style="21" hidden="1" customWidth="1"/>
    <col min="28" max="28" width="19.25" style="21" hidden="1" customWidth="1"/>
    <col min="29" max="29" width="0" style="21" hidden="1" customWidth="1"/>
    <col min="30" max="31" width="12.625" style="21"/>
    <col min="32" max="32" width="20.125" style="21" customWidth="1"/>
    <col min="33" max="33" width="16.625" style="21" customWidth="1"/>
    <col min="34" max="34" width="20" style="21" customWidth="1"/>
    <col min="35" max="16384" width="12.625" style="21"/>
  </cols>
  <sheetData>
    <row r="1" spans="1:28" x14ac:dyDescent="0.55000000000000004">
      <c r="A1" s="18"/>
      <c r="B1" s="19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18"/>
      <c r="Z1" s="18"/>
      <c r="AA1" s="18"/>
      <c r="AB1" s="18"/>
    </row>
    <row r="2" spans="1:28" x14ac:dyDescent="0.55000000000000004">
      <c r="A2" s="18"/>
      <c r="B2" s="19" t="s">
        <v>1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18"/>
      <c r="Z2" s="18"/>
      <c r="AA2" s="18"/>
      <c r="AB2" s="18"/>
    </row>
    <row r="3" spans="1:28" x14ac:dyDescent="0.55000000000000004">
      <c r="A3" s="18"/>
      <c r="B3" s="19" t="s">
        <v>2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18"/>
      <c r="Z3" s="18"/>
      <c r="AA3" s="18"/>
      <c r="AB3" s="18"/>
    </row>
    <row r="4" spans="1:28" x14ac:dyDescent="0.55000000000000004">
      <c r="A4" s="18"/>
      <c r="B4" s="22" t="s">
        <v>3</v>
      </c>
      <c r="C4" s="22"/>
      <c r="D4" s="22"/>
      <c r="E4" s="22" t="s">
        <v>4</v>
      </c>
      <c r="F4" s="23"/>
      <c r="G4" s="24"/>
      <c r="H4" s="25"/>
      <c r="I4" s="26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8" t="s">
        <v>5</v>
      </c>
      <c r="W4" s="28"/>
      <c r="X4" s="29"/>
      <c r="Y4" s="30" t="s">
        <v>6</v>
      </c>
      <c r="Z4" s="18"/>
      <c r="AA4" s="18"/>
      <c r="AB4" s="18"/>
    </row>
    <row r="5" spans="1:28" x14ac:dyDescent="0.55000000000000004">
      <c r="A5" s="31"/>
      <c r="B5" s="32" t="s">
        <v>7</v>
      </c>
      <c r="C5" s="33"/>
      <c r="D5" s="33"/>
      <c r="E5" s="34"/>
      <c r="F5" s="35" t="s">
        <v>8</v>
      </c>
      <c r="G5" s="24"/>
      <c r="H5" s="25"/>
      <c r="I5" s="36" t="s">
        <v>9</v>
      </c>
      <c r="J5" s="37" t="s">
        <v>10</v>
      </c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9"/>
      <c r="X5" s="40" t="s">
        <v>11</v>
      </c>
      <c r="Y5" s="40" t="s">
        <v>12</v>
      </c>
      <c r="Z5" s="31"/>
      <c r="AA5" s="31"/>
      <c r="AB5" s="31"/>
    </row>
    <row r="6" spans="1:28" x14ac:dyDescent="0.55000000000000004">
      <c r="A6" s="31"/>
      <c r="B6" s="41"/>
      <c r="C6" s="38"/>
      <c r="D6" s="38"/>
      <c r="E6" s="39"/>
      <c r="F6" s="42" t="s">
        <v>13</v>
      </c>
      <c r="G6" s="42" t="s">
        <v>14</v>
      </c>
      <c r="H6" s="43" t="s">
        <v>15</v>
      </c>
      <c r="I6" s="44"/>
      <c r="J6" s="1" t="s">
        <v>16</v>
      </c>
      <c r="K6" s="1" t="s">
        <v>17</v>
      </c>
      <c r="L6" s="1" t="s">
        <v>18</v>
      </c>
      <c r="M6" s="1" t="s">
        <v>19</v>
      </c>
      <c r="N6" s="1" t="s">
        <v>20</v>
      </c>
      <c r="O6" s="1" t="s">
        <v>21</v>
      </c>
      <c r="P6" s="1" t="s">
        <v>22</v>
      </c>
      <c r="Q6" s="1" t="s">
        <v>23</v>
      </c>
      <c r="R6" s="1" t="s">
        <v>24</v>
      </c>
      <c r="S6" s="1" t="s">
        <v>25</v>
      </c>
      <c r="T6" s="1" t="s">
        <v>26</v>
      </c>
      <c r="U6" s="1" t="s">
        <v>27</v>
      </c>
      <c r="V6" s="2" t="s">
        <v>28</v>
      </c>
      <c r="W6" s="2" t="s">
        <v>29</v>
      </c>
      <c r="X6" s="44"/>
      <c r="Y6" s="44"/>
      <c r="Z6" s="31"/>
      <c r="AA6" s="31"/>
      <c r="AB6" s="31"/>
    </row>
    <row r="7" spans="1:28" x14ac:dyDescent="0.55000000000000004">
      <c r="A7" s="45"/>
      <c r="B7" s="46" t="s">
        <v>30</v>
      </c>
      <c r="C7" s="46"/>
      <c r="D7" s="46"/>
      <c r="E7" s="46"/>
      <c r="F7" s="47"/>
      <c r="G7" s="47"/>
      <c r="H7" s="47"/>
      <c r="I7" s="47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>
        <f t="shared" ref="V7:V23" si="0">SUM(J7:U7)</f>
        <v>0</v>
      </c>
      <c r="W7" s="48"/>
      <c r="X7" s="49"/>
      <c r="Y7" s="50"/>
      <c r="Z7" s="45"/>
      <c r="AA7" s="45"/>
      <c r="AB7" s="45"/>
    </row>
    <row r="8" spans="1:28" x14ac:dyDescent="0.55000000000000004">
      <c r="A8" s="45"/>
      <c r="B8" s="46"/>
      <c r="C8" s="46" t="s">
        <v>31</v>
      </c>
      <c r="D8" s="46"/>
      <c r="E8" s="46"/>
      <c r="F8" s="51"/>
      <c r="G8" s="51"/>
      <c r="H8" s="51"/>
      <c r="I8" s="51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3">
        <f t="shared" si="0"/>
        <v>0</v>
      </c>
      <c r="W8" s="53"/>
      <c r="X8" s="54"/>
      <c r="Y8" s="55"/>
      <c r="Z8" s="45"/>
      <c r="AA8" s="45"/>
      <c r="AB8" s="45"/>
    </row>
    <row r="9" spans="1:28" x14ac:dyDescent="0.55000000000000004">
      <c r="A9" s="45"/>
      <c r="B9" s="46"/>
      <c r="C9" s="46"/>
      <c r="D9" s="46"/>
      <c r="E9" s="56" t="s">
        <v>32</v>
      </c>
      <c r="F9" s="57"/>
      <c r="G9" s="57"/>
      <c r="H9" s="9"/>
      <c r="I9" s="57">
        <v>97731040.790000007</v>
      </c>
      <c r="J9" s="58">
        <f>[1]รวมผลดำนินงาน!AC9</f>
        <v>15869883.409999998</v>
      </c>
      <c r="K9" s="59">
        <f>[1]รวมผลดำนินงาน!AD9</f>
        <v>10684353.52</v>
      </c>
      <c r="L9" s="60">
        <f>[1]รวมผลดำนินงาน!AE9</f>
        <v>18389211.23</v>
      </c>
      <c r="M9" s="60">
        <f>[1]รวมผลดำนินงาน!AF9</f>
        <v>5779439.4100000001</v>
      </c>
      <c r="N9" s="60">
        <f>[1]รวมผลดำนินงาน!AG9</f>
        <v>0</v>
      </c>
      <c r="O9" s="60">
        <f>[1]รวมผลดำนินงาน!AH9</f>
        <v>0</v>
      </c>
      <c r="P9" s="60">
        <f>[1]รวมผลดำนินงาน!AI9</f>
        <v>0</v>
      </c>
      <c r="Q9" s="60">
        <f>[1]รวมผลดำนินงาน!AJ9</f>
        <v>0</v>
      </c>
      <c r="R9" s="60">
        <f>[1]รวมผลดำนินงาน!AK9</f>
        <v>0</v>
      </c>
      <c r="S9" s="60">
        <f>[1]รวมผลดำนินงาน!AL9</f>
        <v>0</v>
      </c>
      <c r="T9" s="60">
        <f>[1]รวมผลดำนินงาน!AM9</f>
        <v>0</v>
      </c>
      <c r="U9" s="60">
        <f>[1]รวมผลดำนินงาน!AN9</f>
        <v>0</v>
      </c>
      <c r="V9" s="53">
        <f t="shared" si="0"/>
        <v>50722887.569999993</v>
      </c>
      <c r="W9" s="53">
        <f t="shared" ref="W9:W49" si="1">V9*100/I9</f>
        <v>51.900488483480913</v>
      </c>
      <c r="X9" s="61">
        <v>258476989.00999999</v>
      </c>
      <c r="Y9" s="7">
        <v>266231298.68000001</v>
      </c>
      <c r="Z9" s="45"/>
      <c r="AA9" s="45"/>
      <c r="AB9" s="45"/>
    </row>
    <row r="10" spans="1:28" x14ac:dyDescent="0.55000000000000004">
      <c r="A10" s="45"/>
      <c r="B10" s="46"/>
      <c r="C10" s="46"/>
      <c r="D10" s="46"/>
      <c r="E10" s="56" t="s">
        <v>33</v>
      </c>
      <c r="F10" s="57"/>
      <c r="G10" s="57"/>
      <c r="H10" s="4"/>
      <c r="I10" s="3">
        <v>4222220</v>
      </c>
      <c r="J10" s="62">
        <f>[1]รวมผลดำนินงาน!AC28</f>
        <v>0</v>
      </c>
      <c r="K10" s="62">
        <f>[1]รวมผลดำนินงาน!AD28</f>
        <v>0</v>
      </c>
      <c r="L10" s="63">
        <f>[1]รวมผลดำนินงาน!AE28</f>
        <v>0</v>
      </c>
      <c r="M10" s="63">
        <f>[1]รวมผลดำนินงาน!AF28</f>
        <v>0</v>
      </c>
      <c r="N10" s="63">
        <f>[1]รวมผลดำนินงาน!AG28</f>
        <v>0</v>
      </c>
      <c r="O10" s="63">
        <f>[1]รวมผลดำนินงาน!AH28</f>
        <v>0</v>
      </c>
      <c r="P10" s="63">
        <f>[1]รวมผลดำนินงาน!AI28</f>
        <v>0</v>
      </c>
      <c r="Q10" s="63">
        <f>[1]รวมผลดำนินงาน!AJ28</f>
        <v>0</v>
      </c>
      <c r="R10" s="63">
        <f>[1]รวมผลดำนินงาน!AK28</f>
        <v>0</v>
      </c>
      <c r="S10" s="63">
        <f>[1]รวมผลดำนินงาน!AL28</f>
        <v>0</v>
      </c>
      <c r="T10" s="63">
        <f>[1]รวมผลดำนินงาน!AM28</f>
        <v>0</v>
      </c>
      <c r="U10" s="63">
        <f>[1]รวมผลดำนินงาน!AN28</f>
        <v>0</v>
      </c>
      <c r="V10" s="53">
        <f t="shared" si="0"/>
        <v>0</v>
      </c>
      <c r="W10" s="53">
        <f t="shared" si="1"/>
        <v>0</v>
      </c>
      <c r="X10" s="61">
        <v>5989545</v>
      </c>
      <c r="Y10" s="7">
        <v>5989545</v>
      </c>
      <c r="Z10" s="45" t="s">
        <v>34</v>
      </c>
      <c r="AA10" s="64"/>
      <c r="AB10" s="64"/>
    </row>
    <row r="11" spans="1:28" x14ac:dyDescent="0.55000000000000004">
      <c r="A11" s="45"/>
      <c r="B11" s="46"/>
      <c r="C11" s="46"/>
      <c r="D11" s="46"/>
      <c r="E11" s="65" t="s">
        <v>35</v>
      </c>
      <c r="F11" s="57"/>
      <c r="G11" s="57"/>
      <c r="H11" s="4"/>
      <c r="I11" s="4">
        <v>350000</v>
      </c>
      <c r="J11" s="62">
        <f>[1]รวมผลดำนินงาน!AC29</f>
        <v>0</v>
      </c>
      <c r="K11" s="62">
        <f>[1]รวมผลดำนินงาน!AD29</f>
        <v>0</v>
      </c>
      <c r="L11" s="63">
        <f>[1]รวมผลดำนินงาน!AE29</f>
        <v>113400</v>
      </c>
      <c r="M11" s="63">
        <f>[1]รวมผลดำนินงาน!AF29</f>
        <v>47700</v>
      </c>
      <c r="N11" s="63">
        <f>[1]รวมผลดำนินงาน!AG29</f>
        <v>0</v>
      </c>
      <c r="O11" s="63">
        <f>[1]รวมผลดำนินงาน!AH29</f>
        <v>0</v>
      </c>
      <c r="P11" s="63">
        <f>[1]รวมผลดำนินงาน!AI29</f>
        <v>0</v>
      </c>
      <c r="Q11" s="63">
        <f>[1]รวมผลดำนินงาน!AJ29</f>
        <v>0</v>
      </c>
      <c r="R11" s="63">
        <f>[1]รวมผลดำนินงาน!AK30</f>
        <v>0</v>
      </c>
      <c r="S11" s="63">
        <f>[1]รวมผลดำนินงาน!AL30</f>
        <v>0</v>
      </c>
      <c r="T11" s="63">
        <f>[1]รวมผลดำนินงาน!AM29</f>
        <v>0</v>
      </c>
      <c r="U11" s="63">
        <f>[1]รวมผลดำนินงาน!AN29</f>
        <v>0</v>
      </c>
      <c r="V11" s="53">
        <f t="shared" si="0"/>
        <v>161100</v>
      </c>
      <c r="W11" s="53">
        <f t="shared" si="1"/>
        <v>46.028571428571432</v>
      </c>
      <c r="X11" s="61">
        <v>704829</v>
      </c>
      <c r="Y11" s="7">
        <v>725973.87</v>
      </c>
      <c r="Z11" s="45"/>
      <c r="AA11" s="45"/>
      <c r="AB11" s="45"/>
    </row>
    <row r="12" spans="1:28" x14ac:dyDescent="0.55000000000000004">
      <c r="A12" s="45"/>
      <c r="B12" s="46"/>
      <c r="C12" s="46"/>
      <c r="D12" s="46"/>
      <c r="E12" s="56" t="s">
        <v>36</v>
      </c>
      <c r="F12" s="57"/>
      <c r="G12" s="57"/>
      <c r="H12" s="4"/>
      <c r="I12" s="4">
        <v>17750000</v>
      </c>
      <c r="J12" s="62">
        <f>[1]รวมผลดำนินงาน!AC30</f>
        <v>1136371</v>
      </c>
      <c r="K12" s="62">
        <f>[1]รวมผลดำนินงาน!AD30</f>
        <v>1433016.27</v>
      </c>
      <c r="L12" s="63">
        <f>[1]รวมผลดำนินงาน!AE30</f>
        <v>2781813.1799999997</v>
      </c>
      <c r="M12" s="63">
        <f>[1]รวมผลดำนินงาน!AF30</f>
        <v>1808059.05</v>
      </c>
      <c r="N12" s="63">
        <f>[1]รวมผลดำนินงาน!AG30</f>
        <v>0</v>
      </c>
      <c r="O12" s="63">
        <f>[1]รวมผลดำนินงาน!AH30</f>
        <v>0</v>
      </c>
      <c r="P12" s="63">
        <f>[1]รวมผลดำนินงาน!AI30</f>
        <v>0</v>
      </c>
      <c r="Q12" s="63">
        <f>[1]รวมผลดำนินงาน!AJ30</f>
        <v>0</v>
      </c>
      <c r="R12" s="63">
        <f>[1]รวมผลดำนินงาน!AK30</f>
        <v>0</v>
      </c>
      <c r="S12" s="63">
        <f>[1]รวมผลดำนินงาน!AL30</f>
        <v>0</v>
      </c>
      <c r="T12" s="63">
        <f>[1]รวมผลดำนินงาน!AM30</f>
        <v>0</v>
      </c>
      <c r="U12" s="63">
        <f>[1]รวมผลดำนินงาน!AN30</f>
        <v>0</v>
      </c>
      <c r="V12" s="53">
        <f t="shared" si="0"/>
        <v>7159259.4999999991</v>
      </c>
      <c r="W12" s="53">
        <f t="shared" si="1"/>
        <v>40.333856338028163</v>
      </c>
      <c r="X12" s="61">
        <v>52737384.939999998</v>
      </c>
      <c r="Y12" s="7">
        <v>54319506.490000002</v>
      </c>
      <c r="Z12" s="45"/>
      <c r="AA12" s="45"/>
      <c r="AB12" s="45"/>
    </row>
    <row r="13" spans="1:28" x14ac:dyDescent="0.55000000000000004">
      <c r="A13" s="45"/>
      <c r="B13" s="46"/>
      <c r="C13" s="46"/>
      <c r="D13" s="46"/>
      <c r="E13" s="56" t="s">
        <v>37</v>
      </c>
      <c r="F13" s="57"/>
      <c r="G13" s="57"/>
      <c r="H13" s="4"/>
      <c r="I13" s="4">
        <v>200000</v>
      </c>
      <c r="J13" s="62">
        <f>[1]รวมผลดำนินงาน!AC31</f>
        <v>22108.75</v>
      </c>
      <c r="K13" s="62">
        <f>[1]รวมผลดำนินงาน!AD31</f>
        <v>5536.5</v>
      </c>
      <c r="L13" s="63">
        <f>[1]รวมผลดำนินงาน!AE31</f>
        <v>0</v>
      </c>
      <c r="M13" s="66">
        <f>[1]รวมผลดำนินงาน!AF31</f>
        <v>6563.16</v>
      </c>
      <c r="N13" s="63">
        <f>[1]รวมผลดำนินงาน!AG31</f>
        <v>0</v>
      </c>
      <c r="O13" s="63">
        <f>[1]รวมผลดำนินงาน!AH31</f>
        <v>0</v>
      </c>
      <c r="P13" s="63">
        <f>[1]รวมผลดำนินงาน!AI31</f>
        <v>0</v>
      </c>
      <c r="Q13" s="63">
        <f>[1]รวมผลดำนินงาน!AJ31</f>
        <v>0</v>
      </c>
      <c r="R13" s="63">
        <f>[1]รวมผลดำนินงาน!AK31</f>
        <v>0</v>
      </c>
      <c r="S13" s="63">
        <f>[1]รวมผลดำนินงาน!AL31</f>
        <v>0</v>
      </c>
      <c r="T13" s="63">
        <f>[1]รวมผลดำนินงาน!AM31</f>
        <v>0</v>
      </c>
      <c r="U13" s="63">
        <f>[1]รวมผลดำนินงาน!AN31</f>
        <v>0</v>
      </c>
      <c r="V13" s="53">
        <f t="shared" si="0"/>
        <v>34208.410000000003</v>
      </c>
      <c r="W13" s="53">
        <f t="shared" si="1"/>
        <v>17.104205000000004</v>
      </c>
      <c r="X13" s="61">
        <v>312324.2</v>
      </c>
      <c r="Y13" s="7">
        <v>321693.93</v>
      </c>
      <c r="Z13" s="45"/>
      <c r="AA13" s="45"/>
      <c r="AB13" s="45"/>
    </row>
    <row r="14" spans="1:28" x14ac:dyDescent="0.55000000000000004">
      <c r="A14" s="45"/>
      <c r="B14" s="46"/>
      <c r="C14" s="46"/>
      <c r="D14" s="46"/>
      <c r="E14" s="65" t="s">
        <v>38</v>
      </c>
      <c r="F14" s="57"/>
      <c r="G14" s="57"/>
      <c r="H14" s="4"/>
      <c r="I14" s="4">
        <v>3600000</v>
      </c>
      <c r="J14" s="62">
        <f>[1]รวมผลดำนินงาน!AC32</f>
        <v>374038.06</v>
      </c>
      <c r="K14" s="62">
        <f>[1]รวมผลดำนินงาน!AD32</f>
        <v>218002.93</v>
      </c>
      <c r="L14" s="63">
        <f>[1]รวมผลดำนินงาน!AE32</f>
        <v>1494394.99</v>
      </c>
      <c r="M14" s="63">
        <f>[1]รวมผลดำนินงาน!AF32</f>
        <v>127898</v>
      </c>
      <c r="N14" s="63">
        <f>[1]รวมผลดำนินงาน!AG32</f>
        <v>0</v>
      </c>
      <c r="O14" s="63">
        <f>[1]รวมผลดำนินงาน!AH32</f>
        <v>0</v>
      </c>
      <c r="P14" s="63">
        <f>[1]รวมผลดำนินงาน!AI32</f>
        <v>0</v>
      </c>
      <c r="Q14" s="63">
        <f>[1]รวมผลดำนินงาน!AJ32</f>
        <v>0</v>
      </c>
      <c r="R14" s="63">
        <f>[1]รวมผลดำนินงาน!AK32</f>
        <v>0</v>
      </c>
      <c r="S14" s="63">
        <f>[1]รวมผลดำนินงาน!AL32</f>
        <v>0</v>
      </c>
      <c r="T14" s="63">
        <f>[1]รวมผลดำนินงาน!AM32</f>
        <v>0</v>
      </c>
      <c r="U14" s="63">
        <f>[1]รวมผลดำนินงาน!AN32</f>
        <v>0</v>
      </c>
      <c r="V14" s="53">
        <f t="shared" si="0"/>
        <v>2214333.98</v>
      </c>
      <c r="W14" s="53">
        <f t="shared" si="1"/>
        <v>61.509277222222224</v>
      </c>
      <c r="X14" s="67">
        <v>13356242.939999999</v>
      </c>
      <c r="Y14" s="7">
        <v>13756930.23</v>
      </c>
      <c r="Z14" s="45"/>
      <c r="AA14" s="45"/>
      <c r="AB14" s="45"/>
    </row>
    <row r="15" spans="1:28" x14ac:dyDescent="0.55000000000000004">
      <c r="A15" s="45"/>
      <c r="B15" s="46"/>
      <c r="C15" s="46"/>
      <c r="D15" s="46"/>
      <c r="E15" s="65" t="s">
        <v>39</v>
      </c>
      <c r="F15" s="57"/>
      <c r="G15" s="57"/>
      <c r="H15" s="4"/>
      <c r="I15" s="4">
        <v>4700000</v>
      </c>
      <c r="J15" s="62">
        <f>[1]รวมผลดำนินงาน!AC35</f>
        <v>852297.13</v>
      </c>
      <c r="K15" s="62">
        <f>[1]รวมผลดำนินงาน!AD35</f>
        <v>298061.38</v>
      </c>
      <c r="L15" s="63">
        <f>[1]รวมผลดำนินงาน!AE35</f>
        <v>512616.95999999996</v>
      </c>
      <c r="M15" s="63">
        <f>[1]รวมผลดำนินงาน!AF35</f>
        <v>85630</v>
      </c>
      <c r="N15" s="63">
        <f>[1]รวมผลดำนินงาน!AG35</f>
        <v>0</v>
      </c>
      <c r="O15" s="63">
        <f>[1]รวมผลดำนินงาน!AH35</f>
        <v>0</v>
      </c>
      <c r="P15" s="63">
        <f>[1]รวมผลดำนินงาน!AI35</f>
        <v>0</v>
      </c>
      <c r="Q15" s="63">
        <f>[1]รวมผลดำนินงาน!AJ35</f>
        <v>0</v>
      </c>
      <c r="R15" s="63">
        <f>[1]รวมผลดำนินงาน!AK35</f>
        <v>0</v>
      </c>
      <c r="S15" s="63">
        <f>[1]รวมผลดำนินงาน!AL35</f>
        <v>0</v>
      </c>
      <c r="T15" s="63">
        <f>[1]รวมผลดำนินงาน!AM35</f>
        <v>0</v>
      </c>
      <c r="U15" s="63">
        <f>[1]รวมผลดำนินงาน!AN35</f>
        <v>0</v>
      </c>
      <c r="V15" s="53">
        <f t="shared" si="0"/>
        <v>1748605.47</v>
      </c>
      <c r="W15" s="53">
        <f t="shared" si="1"/>
        <v>37.204371702127659</v>
      </c>
      <c r="X15" s="67">
        <v>11416417.550000001</v>
      </c>
      <c r="Y15" s="7">
        <v>11758910.07</v>
      </c>
      <c r="Z15" s="45"/>
      <c r="AA15" s="45"/>
      <c r="AB15" s="45"/>
    </row>
    <row r="16" spans="1:28" x14ac:dyDescent="0.55000000000000004">
      <c r="A16" s="45"/>
      <c r="B16" s="46"/>
      <c r="C16" s="46"/>
      <c r="D16" s="46"/>
      <c r="E16" s="65" t="s">
        <v>40</v>
      </c>
      <c r="F16" s="57"/>
      <c r="G16" s="57"/>
      <c r="H16" s="5"/>
      <c r="I16" s="5"/>
      <c r="J16" s="62">
        <f>[1]รวมผลดำนินงาน!AC40</f>
        <v>0</v>
      </c>
      <c r="K16" s="62">
        <f>[1]รวมผลดำนินงาน!AD40</f>
        <v>0</v>
      </c>
      <c r="L16" s="63">
        <f>[1]รวมผลดำนินงาน!AE40</f>
        <v>0</v>
      </c>
      <c r="M16" s="63">
        <f>[1]รวมผลดำนินงาน!AF40</f>
        <v>0</v>
      </c>
      <c r="N16" s="63">
        <f>[1]รวมผลดำนินงาน!AG40</f>
        <v>0</v>
      </c>
      <c r="O16" s="63">
        <f>[1]รวมผลดำนินงาน!AH40</f>
        <v>0</v>
      </c>
      <c r="P16" s="63">
        <f>[1]รวมผลดำนินงาน!AI40</f>
        <v>0</v>
      </c>
      <c r="Q16" s="63">
        <f>[1]รวมผลดำนินงาน!AJ40</f>
        <v>0</v>
      </c>
      <c r="R16" s="63">
        <f>[1]รวมผลดำนินงาน!AK40</f>
        <v>0</v>
      </c>
      <c r="S16" s="63">
        <f>[1]รวมผลดำนินงาน!AL40</f>
        <v>0</v>
      </c>
      <c r="T16" s="63">
        <f>[1]รวมผลดำนินงาน!AM40</f>
        <v>0</v>
      </c>
      <c r="U16" s="63">
        <f>[1]รวมผลดำนินงาน!AN40</f>
        <v>0</v>
      </c>
      <c r="V16" s="53">
        <f t="shared" si="0"/>
        <v>0</v>
      </c>
      <c r="W16" s="53" t="e">
        <f t="shared" si="1"/>
        <v>#DIV/0!</v>
      </c>
      <c r="X16" s="67">
        <v>153701.34</v>
      </c>
      <c r="Y16" s="7">
        <v>158312.38</v>
      </c>
      <c r="Z16" s="45"/>
      <c r="AA16" s="45"/>
      <c r="AB16" s="45"/>
    </row>
    <row r="17" spans="1:28" x14ac:dyDescent="0.55000000000000004">
      <c r="A17" s="45"/>
      <c r="B17" s="46"/>
      <c r="C17" s="46"/>
      <c r="D17" s="46"/>
      <c r="E17" s="65" t="s">
        <v>41</v>
      </c>
      <c r="F17" s="57"/>
      <c r="G17" s="57"/>
      <c r="H17" s="4"/>
      <c r="I17" s="4">
        <v>11080000</v>
      </c>
      <c r="J17" s="62">
        <f>[1]รวมผลดำนินงาน!AC41</f>
        <v>782110.9</v>
      </c>
      <c r="K17" s="62">
        <f>[1]รวมผลดำนินงาน!AD41</f>
        <v>717683.75</v>
      </c>
      <c r="L17" s="63">
        <f>[1]รวมผลดำนินงาน!AE41</f>
        <v>631200.19999999995</v>
      </c>
      <c r="M17" s="63">
        <f>[1]รวมผลดำนินงาน!AF41</f>
        <v>771194.25</v>
      </c>
      <c r="N17" s="63">
        <f>[1]รวมผลดำนินงาน!AG41</f>
        <v>0</v>
      </c>
      <c r="O17" s="63">
        <f>[1]รวมผลดำนินงาน!AH41</f>
        <v>0</v>
      </c>
      <c r="P17" s="63">
        <f>[1]รวมผลดำนินงาน!AI41</f>
        <v>0</v>
      </c>
      <c r="Q17" s="63">
        <f>[1]รวมผลดำนินงาน!AJ41</f>
        <v>0</v>
      </c>
      <c r="R17" s="63">
        <f>[1]รวมผลดำนินงาน!AK41</f>
        <v>0</v>
      </c>
      <c r="S17" s="63">
        <f>[1]รวมผลดำนินงาน!AL41</f>
        <v>0</v>
      </c>
      <c r="T17" s="63">
        <f>[1]รวมผลดำนินงาน!AM41</f>
        <v>0</v>
      </c>
      <c r="U17" s="63">
        <f>[1]รวมผลดำนินงาน!AN41</f>
        <v>0</v>
      </c>
      <c r="V17" s="53">
        <f t="shared" si="0"/>
        <v>2902189.0999999996</v>
      </c>
      <c r="W17" s="53">
        <f t="shared" si="1"/>
        <v>26.193042418772556</v>
      </c>
      <c r="X17" s="67">
        <v>21458174.920000002</v>
      </c>
      <c r="Y17" s="7">
        <v>22101920.16</v>
      </c>
      <c r="Z17" s="45"/>
      <c r="AA17" s="45"/>
      <c r="AB17" s="45"/>
    </row>
    <row r="18" spans="1:28" x14ac:dyDescent="0.55000000000000004">
      <c r="A18" s="45"/>
      <c r="B18" s="46"/>
      <c r="C18" s="46" t="s">
        <v>42</v>
      </c>
      <c r="D18" s="46"/>
      <c r="E18" s="65"/>
      <c r="F18" s="51"/>
      <c r="G18" s="51"/>
      <c r="H18" s="4"/>
      <c r="I18" s="4"/>
      <c r="J18" s="68"/>
      <c r="K18" s="62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53">
        <f t="shared" si="0"/>
        <v>0</v>
      </c>
      <c r="W18" s="53" t="e">
        <f t="shared" si="1"/>
        <v>#DIV/0!</v>
      </c>
      <c r="X18" s="67"/>
      <c r="Y18" s="7"/>
      <c r="Z18" s="45"/>
      <c r="AA18" s="45"/>
      <c r="AB18" s="45"/>
    </row>
    <row r="19" spans="1:28" x14ac:dyDescent="0.55000000000000004">
      <c r="A19" s="45"/>
      <c r="B19" s="46"/>
      <c r="C19" s="46"/>
      <c r="D19" s="46"/>
      <c r="E19" s="65" t="s">
        <v>43</v>
      </c>
      <c r="F19" s="57"/>
      <c r="G19" s="57"/>
      <c r="H19" s="4"/>
      <c r="I19" s="4"/>
      <c r="J19" s="68">
        <f>[1]รวมผลดำนินงาน!AC46</f>
        <v>0</v>
      </c>
      <c r="K19" s="62">
        <f>[1]รวมผลดำนินงาน!AD46</f>
        <v>0</v>
      </c>
      <c r="L19" s="63">
        <f>[1]รวมผลดำนินงาน!AE46</f>
        <v>0</v>
      </c>
      <c r="M19" s="63">
        <f>[1]รวมผลดำนินงาน!AF46</f>
        <v>0</v>
      </c>
      <c r="N19" s="63">
        <f>[1]รวมผลดำนินงาน!AG46</f>
        <v>0</v>
      </c>
      <c r="O19" s="69">
        <f>[1]รวมผลดำนินงาน!AH46</f>
        <v>0</v>
      </c>
      <c r="P19" s="69">
        <f>[1]รวมผลดำนินงาน!AI46</f>
        <v>0</v>
      </c>
      <c r="Q19" s="69">
        <f>[1]รวมผลดำนินงาน!AJ46</f>
        <v>0</v>
      </c>
      <c r="R19" s="69">
        <f>[1]รวมผลดำนินงาน!AK46</f>
        <v>0</v>
      </c>
      <c r="S19" s="69">
        <f>[1]รวมผลดำนินงาน!AL46</f>
        <v>0</v>
      </c>
      <c r="T19" s="69">
        <f>[1]รวมผลดำนินงาน!AM46</f>
        <v>0</v>
      </c>
      <c r="U19" s="69">
        <f>[1]รวมผลดำนินงาน!AN46</f>
        <v>0</v>
      </c>
      <c r="V19" s="53">
        <f t="shared" si="0"/>
        <v>0</v>
      </c>
      <c r="W19" s="53" t="e">
        <f t="shared" si="1"/>
        <v>#DIV/0!</v>
      </c>
      <c r="X19" s="67">
        <v>0</v>
      </c>
      <c r="Y19" s="7">
        <v>0</v>
      </c>
      <c r="Z19" s="45"/>
      <c r="AA19" s="45"/>
      <c r="AB19" s="45"/>
    </row>
    <row r="20" spans="1:28" x14ac:dyDescent="0.55000000000000004">
      <c r="A20" s="45"/>
      <c r="B20" s="46"/>
      <c r="C20" s="46"/>
      <c r="D20" s="46"/>
      <c r="E20" s="65" t="s">
        <v>44</v>
      </c>
      <c r="F20" s="70"/>
      <c r="G20" s="70"/>
      <c r="H20" s="4"/>
      <c r="I20" s="4"/>
      <c r="J20" s="68">
        <f>[1]รวมผลดำนินงาน!AC47</f>
        <v>0</v>
      </c>
      <c r="K20" s="62">
        <f>[1]รวมผลดำนินงาน!AD47</f>
        <v>0</v>
      </c>
      <c r="L20" s="71">
        <f>[1]รวมผลดำนินงาน!AE47</f>
        <v>0</v>
      </c>
      <c r="M20" s="71">
        <f>[1]รวมผลดำนินงาน!AF47</f>
        <v>0</v>
      </c>
      <c r="N20" s="71">
        <f>[1]รวมผลดำนินงาน!AG47</f>
        <v>0</v>
      </c>
      <c r="O20" s="72">
        <f>[1]รวมผลดำนินงาน!AH47</f>
        <v>0</v>
      </c>
      <c r="P20" s="72">
        <f>[1]รวมผลดำนินงาน!AI47</f>
        <v>0</v>
      </c>
      <c r="Q20" s="72">
        <f>[1]รวมผลดำนินงาน!AJ47</f>
        <v>0</v>
      </c>
      <c r="R20" s="72">
        <f>[1]รวมผลดำนินงาน!AK47</f>
        <v>0</v>
      </c>
      <c r="S20" s="72">
        <f>[1]รวมผลดำนินงาน!AL47</f>
        <v>0</v>
      </c>
      <c r="T20" s="72">
        <f>[1]รวมผลดำนินงาน!AM47</f>
        <v>0</v>
      </c>
      <c r="U20" s="72">
        <f>[1]รวมผลดำนินงาน!AN47</f>
        <v>0</v>
      </c>
      <c r="V20" s="53">
        <f t="shared" si="0"/>
        <v>0</v>
      </c>
      <c r="W20" s="53" t="e">
        <f t="shared" si="1"/>
        <v>#DIV/0!</v>
      </c>
      <c r="X20" s="67">
        <v>0</v>
      </c>
      <c r="Y20" s="7">
        <v>0</v>
      </c>
      <c r="Z20" s="45"/>
      <c r="AA20" s="45"/>
      <c r="AB20" s="45"/>
    </row>
    <row r="21" spans="1:28" x14ac:dyDescent="0.55000000000000004">
      <c r="A21" s="45"/>
      <c r="B21" s="46"/>
      <c r="C21" s="46"/>
      <c r="D21" s="46"/>
      <c r="E21" s="65" t="s">
        <v>45</v>
      </c>
      <c r="F21" s="57"/>
      <c r="G21" s="57"/>
      <c r="H21" s="4"/>
      <c r="I21" s="4">
        <v>2100000</v>
      </c>
      <c r="J21" s="68">
        <f>[1]รวมผลดำนินงาน!AC48</f>
        <v>411918</v>
      </c>
      <c r="K21" s="62">
        <f>[1]รวมผลดำนินงาน!AD48</f>
        <v>26120.5</v>
      </c>
      <c r="L21" s="63">
        <f>[1]รวมผลดำนินงาน!AE48</f>
        <v>31118</v>
      </c>
      <c r="M21" s="63">
        <f>[1]รวมผลดำนินงาน!AF48</f>
        <v>129307.40999999999</v>
      </c>
      <c r="N21" s="63">
        <f>[1]รวมผลดำนินงาน!AG48</f>
        <v>0</v>
      </c>
      <c r="O21" s="63">
        <f>[1]รวมผลดำนินงาน!AH48</f>
        <v>0</v>
      </c>
      <c r="P21" s="63">
        <f>[1]รวมผลดำนินงาน!AI48</f>
        <v>0</v>
      </c>
      <c r="Q21" s="63">
        <f>[1]รวมผลดำนินงาน!AJ48</f>
        <v>0</v>
      </c>
      <c r="R21" s="63">
        <f>[1]รวมผลดำนินงาน!AK48</f>
        <v>0</v>
      </c>
      <c r="S21" s="63">
        <f>[1]รวมผลดำนินงาน!AL48</f>
        <v>0</v>
      </c>
      <c r="T21" s="63">
        <f>[1]รวมผลดำนินงาน!AM48</f>
        <v>0</v>
      </c>
      <c r="U21" s="63">
        <f>[1]รวมผลดำนินงาน!AN48</f>
        <v>0</v>
      </c>
      <c r="V21" s="53">
        <f t="shared" si="0"/>
        <v>598463.91</v>
      </c>
      <c r="W21" s="53">
        <f t="shared" si="1"/>
        <v>28.498281428571428</v>
      </c>
      <c r="X21" s="67">
        <v>583363.16</v>
      </c>
      <c r="Y21" s="7">
        <v>600864.05000000005</v>
      </c>
      <c r="Z21" s="45"/>
      <c r="AA21" s="45"/>
      <c r="AB21" s="45"/>
    </row>
    <row r="22" spans="1:28" x14ac:dyDescent="0.55000000000000004">
      <c r="A22" s="45"/>
      <c r="B22" s="46"/>
      <c r="C22" s="46"/>
      <c r="D22" s="46"/>
      <c r="E22" s="65" t="s">
        <v>46</v>
      </c>
      <c r="F22" s="57"/>
      <c r="G22" s="57"/>
      <c r="H22" s="4"/>
      <c r="I22" s="4">
        <v>250000</v>
      </c>
      <c r="J22" s="68">
        <f>[1]รวมผลดำนินงาน!AC49</f>
        <v>0</v>
      </c>
      <c r="K22" s="62">
        <f>[1]รวมผลดำนินงาน!AD49</f>
        <v>0</v>
      </c>
      <c r="L22" s="63">
        <f>[1]รวมผลดำนินงาน!AE49</f>
        <v>39690.35</v>
      </c>
      <c r="M22" s="63">
        <f>[1]รวมผลดำนินงาน!AF49</f>
        <v>20953.240000000002</v>
      </c>
      <c r="N22" s="63">
        <f>[1]รวมผลดำนินงาน!AG49</f>
        <v>0</v>
      </c>
      <c r="O22" s="63">
        <f>[1]รวมผลดำนินงาน!AH49</f>
        <v>0</v>
      </c>
      <c r="P22" s="63">
        <f>[1]รวมผลดำนินงาน!AI49</f>
        <v>0</v>
      </c>
      <c r="Q22" s="63">
        <f>[1]รวมผลดำนินงาน!AJ49</f>
        <v>0</v>
      </c>
      <c r="R22" s="63">
        <f>[1]รวมผลดำนินงาน!AK49</f>
        <v>0</v>
      </c>
      <c r="S22" s="63">
        <f>[1]รวมผลดำนินงาน!AL49</f>
        <v>0</v>
      </c>
      <c r="T22" s="63">
        <f>[1]รวมผลดำนินงาน!AM49</f>
        <v>0</v>
      </c>
      <c r="U22" s="63">
        <f>[1]รวมผลดำนินงาน!AN49</f>
        <v>0</v>
      </c>
      <c r="V22" s="53">
        <f t="shared" si="0"/>
        <v>60643.59</v>
      </c>
      <c r="W22" s="53">
        <f t="shared" si="1"/>
        <v>24.257435999999998</v>
      </c>
      <c r="X22" s="67">
        <v>660701.43999999994</v>
      </c>
      <c r="Y22" s="7">
        <v>680522.48</v>
      </c>
      <c r="Z22" s="45"/>
      <c r="AA22" s="45"/>
      <c r="AB22" s="45"/>
    </row>
    <row r="23" spans="1:28" x14ac:dyDescent="0.55000000000000004">
      <c r="A23" s="45"/>
      <c r="B23" s="46"/>
      <c r="C23" s="46"/>
      <c r="D23" s="46"/>
      <c r="E23" s="65" t="s">
        <v>47</v>
      </c>
      <c r="F23" s="57"/>
      <c r="G23" s="57"/>
      <c r="H23" s="4"/>
      <c r="I23" s="4">
        <v>13903885.16</v>
      </c>
      <c r="J23" s="68">
        <f>[1]รวมผลดำนินงาน!AC50</f>
        <v>349022.45</v>
      </c>
      <c r="K23" s="62">
        <f>[1]รวมผลดำนินงาน!AD50</f>
        <v>235338</v>
      </c>
      <c r="L23" s="71">
        <f>[1]รวมผลดำนินงาน!AE50</f>
        <v>198599.75</v>
      </c>
      <c r="M23" s="63">
        <f>[1]รวมผลดำนินงาน!AF50</f>
        <v>123432.39</v>
      </c>
      <c r="N23" s="71">
        <f>[1]รวมผลดำนินงาน!AG50</f>
        <v>0</v>
      </c>
      <c r="O23" s="71">
        <f>[1]รวมผลดำนินงาน!AH50</f>
        <v>0</v>
      </c>
      <c r="P23" s="71">
        <f>[1]รวมผลดำนินงาน!AI50</f>
        <v>0</v>
      </c>
      <c r="Q23" s="71">
        <f>[1]รวมผลดำนินงาน!AJ50</f>
        <v>0</v>
      </c>
      <c r="R23" s="71">
        <f>[1]รวมผลดำนินงาน!AK50</f>
        <v>0</v>
      </c>
      <c r="S23" s="71">
        <f>[1]รวมผลดำนินงาน!AL50</f>
        <v>0</v>
      </c>
      <c r="T23" s="71">
        <f>[1]รวมผลดำนินงาน!AM50</f>
        <v>0</v>
      </c>
      <c r="U23" s="71">
        <f>[1]รวมผลดำนินงาน!AN50</f>
        <v>0</v>
      </c>
      <c r="V23" s="53">
        <f t="shared" si="0"/>
        <v>906392.59</v>
      </c>
      <c r="W23" s="53">
        <f t="shared" si="1"/>
        <v>6.5189878912952697</v>
      </c>
      <c r="X23" s="67">
        <v>5883761.7000000002</v>
      </c>
      <c r="Y23" s="7">
        <v>6060274.5499999998</v>
      </c>
      <c r="Z23" s="45"/>
      <c r="AA23" s="45"/>
      <c r="AB23" s="45"/>
    </row>
    <row r="24" spans="1:28" x14ac:dyDescent="0.55000000000000004">
      <c r="A24" s="73" t="s">
        <v>48</v>
      </c>
      <c r="B24" s="74"/>
      <c r="C24" s="74"/>
      <c r="D24" s="74"/>
      <c r="E24" s="75" t="s">
        <v>49</v>
      </c>
      <c r="F24" s="76">
        <f t="shared" ref="F24:U24" si="2">SUM(F9:F23)</f>
        <v>0</v>
      </c>
      <c r="G24" s="76">
        <f t="shared" si="2"/>
        <v>0</v>
      </c>
      <c r="H24" s="76">
        <f t="shared" si="2"/>
        <v>0</v>
      </c>
      <c r="I24" s="76">
        <f t="shared" si="2"/>
        <v>155887145.95000002</v>
      </c>
      <c r="J24" s="76">
        <f t="shared" si="2"/>
        <v>19797749.699999992</v>
      </c>
      <c r="K24" s="76">
        <f t="shared" si="2"/>
        <v>13618112.85</v>
      </c>
      <c r="L24" s="76">
        <f t="shared" si="2"/>
        <v>24192044.66</v>
      </c>
      <c r="M24" s="76">
        <f t="shared" si="2"/>
        <v>8900176.910000002</v>
      </c>
      <c r="N24" s="76">
        <f t="shared" si="2"/>
        <v>0</v>
      </c>
      <c r="O24" s="76">
        <f t="shared" si="2"/>
        <v>0</v>
      </c>
      <c r="P24" s="76">
        <f t="shared" si="2"/>
        <v>0</v>
      </c>
      <c r="Q24" s="76">
        <f t="shared" si="2"/>
        <v>0</v>
      </c>
      <c r="R24" s="76">
        <f t="shared" si="2"/>
        <v>0</v>
      </c>
      <c r="S24" s="76">
        <f t="shared" si="2"/>
        <v>0</v>
      </c>
      <c r="T24" s="76">
        <f t="shared" si="2"/>
        <v>0</v>
      </c>
      <c r="U24" s="76">
        <f t="shared" si="2"/>
        <v>0</v>
      </c>
      <c r="V24" s="77">
        <f>SUM(V9:V23)</f>
        <v>66508084.11999999</v>
      </c>
      <c r="W24" s="53">
        <f t="shared" si="1"/>
        <v>42.664251574233134</v>
      </c>
      <c r="X24" s="76">
        <f t="shared" ref="X24:Y24" si="3">SUM(X9:X23)</f>
        <v>371733435.19999999</v>
      </c>
      <c r="Y24" s="76">
        <f t="shared" si="3"/>
        <v>382705751.8900001</v>
      </c>
      <c r="Z24" s="73"/>
      <c r="AA24" s="73"/>
      <c r="AB24" s="73"/>
    </row>
    <row r="25" spans="1:28" x14ac:dyDescent="0.55000000000000004">
      <c r="A25" s="45"/>
      <c r="B25" s="55" t="s">
        <v>50</v>
      </c>
      <c r="C25" s="55"/>
      <c r="D25" s="55"/>
      <c r="E25" s="65"/>
      <c r="F25" s="51"/>
      <c r="G25" s="51"/>
      <c r="H25" s="51"/>
      <c r="I25" s="51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53">
        <f t="shared" ref="V25:V49" si="4">SUM(J25:U25)</f>
        <v>0</v>
      </c>
      <c r="W25" s="53" t="e">
        <f t="shared" si="1"/>
        <v>#DIV/0!</v>
      </c>
      <c r="X25" s="54"/>
      <c r="Y25" s="55"/>
      <c r="Z25" s="45"/>
      <c r="AA25" s="45"/>
      <c r="AB25" s="45"/>
    </row>
    <row r="26" spans="1:28" x14ac:dyDescent="0.55000000000000004">
      <c r="A26" s="45"/>
      <c r="B26" s="46"/>
      <c r="C26" s="46" t="s">
        <v>51</v>
      </c>
      <c r="D26" s="46"/>
      <c r="E26" s="65"/>
      <c r="F26" s="51"/>
      <c r="G26" s="51"/>
      <c r="H26" s="51"/>
      <c r="I26" s="51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53">
        <f t="shared" si="4"/>
        <v>0</v>
      </c>
      <c r="W26" s="53" t="e">
        <f t="shared" si="1"/>
        <v>#DIV/0!</v>
      </c>
      <c r="X26" s="54"/>
      <c r="Y26" s="55"/>
      <c r="Z26" s="45"/>
      <c r="AA26" s="45"/>
      <c r="AB26" s="45"/>
    </row>
    <row r="27" spans="1:28" x14ac:dyDescent="0.55000000000000004">
      <c r="A27" s="45"/>
      <c r="B27" s="46"/>
      <c r="C27" s="46"/>
      <c r="D27" s="46"/>
      <c r="E27" s="65" t="s">
        <v>52</v>
      </c>
      <c r="F27" s="51"/>
      <c r="G27" s="51"/>
      <c r="H27" s="9"/>
      <c r="I27" s="9">
        <v>15559534</v>
      </c>
      <c r="J27" s="63">
        <f>[1]รวมผลดำนินงาน!AC60</f>
        <v>1591947.18</v>
      </c>
      <c r="K27" s="63">
        <f>[1]รวมผลดำนินงาน!AD60</f>
        <v>1483888.6</v>
      </c>
      <c r="L27" s="63">
        <f>[1]รวมผลดำนินงาน!AE60</f>
        <v>1145462.18</v>
      </c>
      <c r="M27" s="63">
        <f>[1]รวมผลดำนินงาน!AF60</f>
        <v>1177302.99</v>
      </c>
      <c r="N27" s="63">
        <f>[1]รวมผลดำนินงาน!AG60</f>
        <v>0</v>
      </c>
      <c r="O27" s="63">
        <f>[1]รวมผลดำนินงาน!AH60</f>
        <v>0</v>
      </c>
      <c r="P27" s="63">
        <f>[1]รวมผลดำนินงาน!AI60</f>
        <v>0</v>
      </c>
      <c r="Q27" s="63">
        <f>[1]รวมผลดำนินงาน!AJ60</f>
        <v>0</v>
      </c>
      <c r="R27" s="63">
        <f>[1]รวมผลดำนินงาน!AK60</f>
        <v>0</v>
      </c>
      <c r="S27" s="63">
        <f>[1]รวมผลดำนินงาน!AL60:AL60</f>
        <v>0</v>
      </c>
      <c r="T27" s="63">
        <f>[1]รวมผลดำนินงาน!AM60</f>
        <v>0</v>
      </c>
      <c r="U27" s="63">
        <f>[1]รวมผลดำนินงาน!AN60</f>
        <v>0</v>
      </c>
      <c r="V27" s="53">
        <f t="shared" si="4"/>
        <v>5398600.9500000002</v>
      </c>
      <c r="W27" s="53">
        <f t="shared" si="1"/>
        <v>34.69641796470254</v>
      </c>
      <c r="X27" s="6">
        <v>40210540.799999997</v>
      </c>
      <c r="Y27" s="7">
        <v>41416857.020000003</v>
      </c>
      <c r="Z27" s="45"/>
      <c r="AA27" s="45"/>
      <c r="AB27" s="45"/>
    </row>
    <row r="28" spans="1:28" x14ac:dyDescent="0.55000000000000004">
      <c r="A28" s="45"/>
      <c r="B28" s="46"/>
      <c r="C28" s="46"/>
      <c r="D28" s="46"/>
      <c r="E28" s="65" t="s">
        <v>53</v>
      </c>
      <c r="F28" s="51"/>
      <c r="G28" s="51"/>
      <c r="H28" s="4"/>
      <c r="I28" s="4"/>
      <c r="J28" s="72">
        <f>[1]รวมผลดำนินงาน!AC61</f>
        <v>0</v>
      </c>
      <c r="K28" s="63">
        <f>[1]รวมผลดำนินงาน!AD61</f>
        <v>0</v>
      </c>
      <c r="L28" s="63">
        <f>[1]รวมผลดำนินงาน!AE61</f>
        <v>0</v>
      </c>
      <c r="M28" s="63">
        <f>[1]รวมผลดำนินงาน!AF61</f>
        <v>0</v>
      </c>
      <c r="N28" s="63">
        <f>[1]รวมผลดำนินงาน!AG61</f>
        <v>0</v>
      </c>
      <c r="O28" s="63">
        <f>[1]รวมผลดำนินงาน!AH61</f>
        <v>0</v>
      </c>
      <c r="P28" s="63">
        <f>[1]รวมผลดำนินงาน!AI61</f>
        <v>0</v>
      </c>
      <c r="Q28" s="72">
        <f>[1]รวมผลดำนินงาน!AJ61</f>
        <v>0</v>
      </c>
      <c r="R28" s="72">
        <f>[1]รวมผลดำนินงาน!AK61</f>
        <v>0</v>
      </c>
      <c r="S28" s="72">
        <f>[1]รวมผลดำนินงาน!AL61</f>
        <v>0</v>
      </c>
      <c r="T28" s="72">
        <f>[1]รวมผลดำนินงาน!AM61</f>
        <v>0</v>
      </c>
      <c r="U28" s="72">
        <f>[1]รวมผลดำนินงาน!AN61</f>
        <v>0</v>
      </c>
      <c r="V28" s="53">
        <f t="shared" si="4"/>
        <v>0</v>
      </c>
      <c r="W28" s="53" t="e">
        <f t="shared" si="1"/>
        <v>#DIV/0!</v>
      </c>
      <c r="X28" s="6">
        <v>0</v>
      </c>
      <c r="Y28" s="7">
        <v>0</v>
      </c>
      <c r="Z28" s="45"/>
      <c r="AA28" s="45"/>
      <c r="AB28" s="45"/>
    </row>
    <row r="29" spans="1:28" x14ac:dyDescent="0.55000000000000004">
      <c r="A29" s="45"/>
      <c r="B29" s="46"/>
      <c r="C29" s="46"/>
      <c r="D29" s="46"/>
      <c r="E29" s="65" t="s">
        <v>54</v>
      </c>
      <c r="F29" s="51"/>
      <c r="G29" s="51"/>
      <c r="H29" s="4"/>
      <c r="I29" s="4">
        <v>1900000</v>
      </c>
      <c r="J29" s="72">
        <f>[1]รวมผลดำนินงาน!AC62</f>
        <v>192870</v>
      </c>
      <c r="K29" s="63">
        <f>[1]รวมผลดำนินงาน!AD62</f>
        <v>214080</v>
      </c>
      <c r="L29" s="63">
        <f>[1]รวมผลดำนินงาน!AE62</f>
        <v>214080</v>
      </c>
      <c r="M29" s="63">
        <f>[1]รวมผลดำนินงาน!AF62</f>
        <v>201390</v>
      </c>
      <c r="N29" s="63">
        <f>[1]รวมผลดำนินงาน!AG62</f>
        <v>0</v>
      </c>
      <c r="O29" s="63">
        <f>[1]รวมผลดำนินงาน!AH62</f>
        <v>0</v>
      </c>
      <c r="P29" s="63">
        <f>[1]รวมผลดำนินงาน!AI62</f>
        <v>0</v>
      </c>
      <c r="Q29" s="72">
        <f>[1]รวมผลดำนินงาน!AJ62</f>
        <v>0</v>
      </c>
      <c r="R29" s="72">
        <f>[1]รวมผลดำนินงาน!AK62</f>
        <v>0</v>
      </c>
      <c r="S29" s="72">
        <f>[1]รวมผลดำนินงาน!AL62</f>
        <v>0</v>
      </c>
      <c r="T29" s="72">
        <f>[1]รวมผลดำนินงาน!AM62</f>
        <v>0</v>
      </c>
      <c r="U29" s="72">
        <f>[1]รวมผลดำนินงาน!AN62</f>
        <v>0</v>
      </c>
      <c r="V29" s="53">
        <f t="shared" si="4"/>
        <v>822420</v>
      </c>
      <c r="W29" s="53">
        <f t="shared" si="1"/>
        <v>43.28526315789474</v>
      </c>
      <c r="X29" s="6">
        <v>5923282.7999999998</v>
      </c>
      <c r="Y29" s="7">
        <v>6100981.2800000003</v>
      </c>
      <c r="Z29" s="45"/>
      <c r="AA29" s="45"/>
      <c r="AB29" s="45"/>
    </row>
    <row r="30" spans="1:28" x14ac:dyDescent="0.55000000000000004">
      <c r="A30" s="45"/>
      <c r="B30" s="46"/>
      <c r="C30" s="46"/>
      <c r="D30" s="46"/>
      <c r="E30" s="65" t="s">
        <v>55</v>
      </c>
      <c r="F30" s="51"/>
      <c r="G30" s="51"/>
      <c r="H30" s="4"/>
      <c r="I30" s="4">
        <v>1796000</v>
      </c>
      <c r="J30" s="72">
        <f>[1]รวมผลดำนินงาน!AC63</f>
        <v>138500</v>
      </c>
      <c r="K30" s="63">
        <f>[1]รวมผลดำนินงาน!AD63</f>
        <v>253100</v>
      </c>
      <c r="L30" s="63">
        <f>[1]รวมผลดำนินงาน!AE63</f>
        <v>138500</v>
      </c>
      <c r="M30" s="63">
        <f>[1]รวมผลดำนินงาน!AF63</f>
        <v>138500</v>
      </c>
      <c r="N30" s="63">
        <f>[1]รวมผลดำนินงาน!AG63</f>
        <v>0</v>
      </c>
      <c r="O30" s="63">
        <f>[1]รวมผลดำนินงาน!AH63</f>
        <v>0</v>
      </c>
      <c r="P30" s="63">
        <f>[1]รวมผลดำนินงาน!AI63</f>
        <v>0</v>
      </c>
      <c r="Q30" s="72">
        <f>[1]รวมผลดำนินงาน!AJ63</f>
        <v>0</v>
      </c>
      <c r="R30" s="72">
        <f>[1]รวมผลดำนินงาน!AK63</f>
        <v>0</v>
      </c>
      <c r="S30" s="72">
        <f>[1]รวมผลดำนินงาน!AL63</f>
        <v>0</v>
      </c>
      <c r="T30" s="72">
        <f>[1]รวมผลดำนินงาน!AM63</f>
        <v>0</v>
      </c>
      <c r="U30" s="72">
        <f>[1]รวมผลดำนินงาน!AN63</f>
        <v>0</v>
      </c>
      <c r="V30" s="53">
        <f t="shared" si="4"/>
        <v>668600</v>
      </c>
      <c r="W30" s="53">
        <f t="shared" si="1"/>
        <v>37.227171492204903</v>
      </c>
      <c r="X30" s="6">
        <v>3656500</v>
      </c>
      <c r="Y30" s="7">
        <v>3766195</v>
      </c>
      <c r="Z30" s="45"/>
      <c r="AA30" s="45"/>
      <c r="AB30" s="45"/>
    </row>
    <row r="31" spans="1:28" x14ac:dyDescent="0.55000000000000004">
      <c r="A31" s="45"/>
      <c r="B31" s="46"/>
      <c r="C31" s="46"/>
      <c r="D31" s="46"/>
      <c r="E31" s="65" t="s">
        <v>56</v>
      </c>
      <c r="F31" s="51"/>
      <c r="G31" s="51"/>
      <c r="H31" s="4"/>
      <c r="I31" s="4">
        <v>11596800</v>
      </c>
      <c r="J31" s="72">
        <f>[1]รวมผลดำนินงาน!AC64</f>
        <v>991295</v>
      </c>
      <c r="K31" s="63">
        <f>[1]รวมผลดำนินงาน!AD64</f>
        <v>0</v>
      </c>
      <c r="L31" s="63">
        <f>[1]รวมผลดำนินงาน!AE64</f>
        <v>838545</v>
      </c>
      <c r="M31" s="63">
        <f>[1]รวมผลดำนินงาน!AF64</f>
        <v>0</v>
      </c>
      <c r="N31" s="63">
        <f>[1]รวมผลดำนินงาน!AG64</f>
        <v>0</v>
      </c>
      <c r="O31" s="63">
        <f>[1]รวมผลดำนินงาน!AH64</f>
        <v>0</v>
      </c>
      <c r="P31" s="63">
        <f>[1]รวมผลดำนินงาน!AI64</f>
        <v>0</v>
      </c>
      <c r="Q31" s="72">
        <f>[1]รวมผลดำนินงาน!AJ64</f>
        <v>0</v>
      </c>
      <c r="R31" s="72">
        <f>[1]รวมผลดำนินงาน!AK64</f>
        <v>0</v>
      </c>
      <c r="S31" s="72">
        <f>[1]รวมผลดำนินงาน!AL64</f>
        <v>0</v>
      </c>
      <c r="T31" s="72">
        <f>[1]รวมผลดำนินงาน!AM64</f>
        <v>0</v>
      </c>
      <c r="U31" s="72">
        <f>[1]รวมผลดำนินงาน!AN64</f>
        <v>0</v>
      </c>
      <c r="V31" s="53">
        <f t="shared" si="4"/>
        <v>1829840</v>
      </c>
      <c r="W31" s="53">
        <f t="shared" si="1"/>
        <v>15.778835540838852</v>
      </c>
      <c r="X31" s="6">
        <v>13563782.720000001</v>
      </c>
      <c r="Y31" s="7">
        <v>13970696.199999999</v>
      </c>
      <c r="Z31" s="45"/>
      <c r="AA31" s="45"/>
      <c r="AB31" s="45"/>
    </row>
    <row r="32" spans="1:28" x14ac:dyDescent="0.55000000000000004">
      <c r="A32" s="45"/>
      <c r="B32" s="46"/>
      <c r="C32" s="46"/>
      <c r="D32" s="46"/>
      <c r="E32" s="65" t="s">
        <v>57</v>
      </c>
      <c r="F32" s="51"/>
      <c r="G32" s="51"/>
      <c r="H32" s="4"/>
      <c r="I32" s="4"/>
      <c r="J32" s="72">
        <f>[1]รวมผลดำนินงาน!AC65</f>
        <v>0</v>
      </c>
      <c r="K32" s="63">
        <f>[1]รวมผลดำนินงาน!AD65</f>
        <v>0</v>
      </c>
      <c r="L32" s="63">
        <f>[1]รวมผลดำนินงาน!AE65</f>
        <v>0</v>
      </c>
      <c r="M32" s="63">
        <f>[1]รวมผลดำนินงาน!AF65</f>
        <v>0</v>
      </c>
      <c r="N32" s="63">
        <f>[1]รวมผลดำนินงาน!AG65</f>
        <v>0</v>
      </c>
      <c r="O32" s="63">
        <f>[1]รวมผลดำนินงาน!AH65</f>
        <v>0</v>
      </c>
      <c r="P32" s="63">
        <f>[1]รวมผลดำนินงาน!AI65</f>
        <v>0</v>
      </c>
      <c r="Q32" s="72">
        <f>[1]รวมผลดำนินงาน!AJ65</f>
        <v>0</v>
      </c>
      <c r="R32" s="72">
        <f>[1]รวมผลดำนินงาน!AK65</f>
        <v>0</v>
      </c>
      <c r="S32" s="72">
        <f>[1]รวมผลดำนินงาน!AL65</f>
        <v>0</v>
      </c>
      <c r="T32" s="72">
        <f>[1]รวมผลดำนินงาน!AM65</f>
        <v>0</v>
      </c>
      <c r="U32" s="72">
        <f>[1]รวมผลดำนินงาน!AN65</f>
        <v>0</v>
      </c>
      <c r="V32" s="53">
        <f t="shared" si="4"/>
        <v>0</v>
      </c>
      <c r="W32" s="53" t="e">
        <f t="shared" si="1"/>
        <v>#DIV/0!</v>
      </c>
      <c r="X32" s="6">
        <v>0</v>
      </c>
      <c r="Y32" s="7">
        <v>0</v>
      </c>
      <c r="Z32" s="45"/>
      <c r="AA32" s="45"/>
      <c r="AB32" s="45"/>
    </row>
    <row r="33" spans="1:28" x14ac:dyDescent="0.55000000000000004">
      <c r="A33" s="45"/>
      <c r="B33" s="46"/>
      <c r="C33" s="46"/>
      <c r="D33" s="46"/>
      <c r="E33" s="65" t="s">
        <v>58</v>
      </c>
      <c r="F33" s="51"/>
      <c r="G33" s="51"/>
      <c r="H33" s="4"/>
      <c r="I33" s="4">
        <v>120000</v>
      </c>
      <c r="J33" s="72">
        <f>[1]รวมผลดำนินงาน!AC66</f>
        <v>12000</v>
      </c>
      <c r="K33" s="63">
        <f>[1]รวมผลดำนินงาน!AD66</f>
        <v>12000</v>
      </c>
      <c r="L33" s="63">
        <f>[1]รวมผลดำนินงาน!AE66</f>
        <v>0</v>
      </c>
      <c r="M33" s="63">
        <f>[1]รวมผลดำนินงาน!AF66</f>
        <v>9000</v>
      </c>
      <c r="N33" s="63">
        <f>[1]รวมผลดำนินงาน!AG66</f>
        <v>0</v>
      </c>
      <c r="O33" s="63">
        <f>[1]รวมผลดำนินงาน!AH66</f>
        <v>0</v>
      </c>
      <c r="P33" s="63">
        <f>[1]รวมผลดำนินงาน!AI66</f>
        <v>0</v>
      </c>
      <c r="Q33" s="72">
        <f>[1]รวมผลดำนินงาน!AJ66</f>
        <v>0</v>
      </c>
      <c r="R33" s="72">
        <f>[1]รวมผลดำนินงาน!AK66</f>
        <v>0</v>
      </c>
      <c r="S33" s="72">
        <f>[1]รวมผลดำนินงาน!AL66</f>
        <v>0</v>
      </c>
      <c r="T33" s="72">
        <f>[1]รวมผลดำนินงาน!AM66</f>
        <v>0</v>
      </c>
      <c r="U33" s="72">
        <f>[1]รวมผลดำนินงาน!AN66</f>
        <v>0</v>
      </c>
      <c r="V33" s="53">
        <f t="shared" si="4"/>
        <v>33000</v>
      </c>
      <c r="W33" s="53">
        <f t="shared" si="1"/>
        <v>27.5</v>
      </c>
      <c r="X33" s="6">
        <v>556200</v>
      </c>
      <c r="Y33" s="7">
        <v>572886</v>
      </c>
      <c r="Z33" s="45"/>
      <c r="AA33" s="45"/>
      <c r="AB33" s="45"/>
    </row>
    <row r="34" spans="1:28" x14ac:dyDescent="0.55000000000000004">
      <c r="A34" s="45"/>
      <c r="B34" s="46"/>
      <c r="C34" s="46"/>
      <c r="D34" s="46"/>
      <c r="E34" s="65" t="s">
        <v>59</v>
      </c>
      <c r="F34" s="51"/>
      <c r="G34" s="51"/>
      <c r="H34" s="4"/>
      <c r="I34" s="4">
        <v>14410000</v>
      </c>
      <c r="J34" s="72">
        <f>[1]รวมผลดำนินงาน!AC67</f>
        <v>1121919.1200000001</v>
      </c>
      <c r="K34" s="63">
        <f>[1]รวมผลดำนินงาน!AD67</f>
        <v>1223216.3999999999</v>
      </c>
      <c r="L34" s="63">
        <f>[1]รวมผลดำนินงาน!AE67</f>
        <v>1209320.93</v>
      </c>
      <c r="M34" s="63">
        <f>[1]รวมผลดำนินงาน!AF67</f>
        <v>1333087.3799999999</v>
      </c>
      <c r="N34" s="63">
        <f>[1]รวมผลดำนินงาน!AG67</f>
        <v>0</v>
      </c>
      <c r="O34" s="63">
        <f>[1]รวมผลดำนินงาน!AH67</f>
        <v>0</v>
      </c>
      <c r="P34" s="63">
        <f>[1]รวมผลดำนินงาน!AI67</f>
        <v>0</v>
      </c>
      <c r="Q34" s="72">
        <f>[1]รวมผลดำนินงาน!AJ67</f>
        <v>0</v>
      </c>
      <c r="R34" s="72">
        <f>[1]รวมผลดำนินงาน!AK67</f>
        <v>0</v>
      </c>
      <c r="S34" s="72">
        <f>[1]รวมผลดำนินงาน!AL67</f>
        <v>0</v>
      </c>
      <c r="T34" s="72">
        <f>[1]รวมผลดำนินงาน!AM67</f>
        <v>0</v>
      </c>
      <c r="U34" s="72">
        <f>[1]รวมผลดำนินงาน!AN67</f>
        <v>0</v>
      </c>
      <c r="V34" s="53">
        <f t="shared" si="4"/>
        <v>4887543.83</v>
      </c>
      <c r="W34" s="53">
        <f t="shared" si="1"/>
        <v>33.917722623178349</v>
      </c>
      <c r="X34" s="6">
        <v>44139587.329999998</v>
      </c>
      <c r="Y34" s="7">
        <v>45463774.950000003</v>
      </c>
      <c r="Z34" s="45"/>
      <c r="AA34" s="45"/>
      <c r="AB34" s="45"/>
    </row>
    <row r="35" spans="1:28" x14ac:dyDescent="0.55000000000000004">
      <c r="A35" s="45"/>
      <c r="B35" s="46"/>
      <c r="C35" s="46"/>
      <c r="D35" s="46"/>
      <c r="E35" s="65" t="s">
        <v>60</v>
      </c>
      <c r="F35" s="51"/>
      <c r="G35" s="51"/>
      <c r="H35" s="4"/>
      <c r="I35" s="4"/>
      <c r="J35" s="72">
        <f>[1]รวมผลดำนินงาน!AC68</f>
        <v>0</v>
      </c>
      <c r="K35" s="63">
        <f>[1]รวมผลดำนินงาน!AD68</f>
        <v>0</v>
      </c>
      <c r="L35" s="63">
        <f>[1]รวมผลดำนินงาน!AE68</f>
        <v>0</v>
      </c>
      <c r="M35" s="63">
        <f>[1]รวมผลดำนินงาน!AF68</f>
        <v>0</v>
      </c>
      <c r="N35" s="63">
        <f>[1]รวมผลดำนินงาน!AG68</f>
        <v>0</v>
      </c>
      <c r="O35" s="63">
        <f>[1]รวมผลดำนินงาน!AH68</f>
        <v>0</v>
      </c>
      <c r="P35" s="63">
        <f>[1]รวมผลดำนินงาน!AI68</f>
        <v>0</v>
      </c>
      <c r="Q35" s="72">
        <f>[1]รวมผลดำนินงาน!AJ68</f>
        <v>0</v>
      </c>
      <c r="R35" s="72">
        <f>[1]รวมผลดำนินงาน!AK68</f>
        <v>0</v>
      </c>
      <c r="S35" s="72">
        <f>[1]รวมผลดำนินงาน!AL68</f>
        <v>0</v>
      </c>
      <c r="T35" s="72">
        <f>[1]รวมผลดำนินงาน!AM68</f>
        <v>0</v>
      </c>
      <c r="U35" s="72">
        <f>[1]รวมผลดำนินงาน!AN68</f>
        <v>0</v>
      </c>
      <c r="V35" s="53">
        <f t="shared" si="4"/>
        <v>0</v>
      </c>
      <c r="W35" s="53" t="e">
        <f t="shared" si="1"/>
        <v>#DIV/0!</v>
      </c>
      <c r="X35" s="6">
        <v>0</v>
      </c>
      <c r="Y35" s="7">
        <v>0</v>
      </c>
      <c r="Z35" s="45"/>
      <c r="AA35" s="45"/>
      <c r="AB35" s="45"/>
    </row>
    <row r="36" spans="1:28" x14ac:dyDescent="0.55000000000000004">
      <c r="A36" s="45"/>
      <c r="B36" s="46"/>
      <c r="C36" s="46"/>
      <c r="D36" s="46"/>
      <c r="E36" s="65" t="s">
        <v>61</v>
      </c>
      <c r="F36" s="51"/>
      <c r="G36" s="51"/>
      <c r="H36" s="4"/>
      <c r="I36" s="4"/>
      <c r="J36" s="72">
        <f>[1]รวมผลดำนินงาน!AC69</f>
        <v>0</v>
      </c>
      <c r="K36" s="63">
        <f>[1]รวมผลดำนินงาน!AD69</f>
        <v>0</v>
      </c>
      <c r="L36" s="63">
        <f>[1]รวมผลดำนินงาน!AE69</f>
        <v>0</v>
      </c>
      <c r="M36" s="63">
        <f>[1]รวมผลดำนินงาน!AF69</f>
        <v>0</v>
      </c>
      <c r="N36" s="63">
        <f>[1]รวมผลดำนินงาน!AG69</f>
        <v>0</v>
      </c>
      <c r="O36" s="63">
        <f>[1]รวมผลดำนินงาน!AH69</f>
        <v>0</v>
      </c>
      <c r="P36" s="63">
        <f>[1]รวมผลดำนินงาน!AI69</f>
        <v>0</v>
      </c>
      <c r="Q36" s="72">
        <f>[1]รวมผลดำนินงาน!AJ69</f>
        <v>0</v>
      </c>
      <c r="R36" s="72">
        <f>[1]รวมผลดำนินงาน!AK69</f>
        <v>0</v>
      </c>
      <c r="S36" s="72">
        <f>[1]รวมผลดำนินงาน!AL69</f>
        <v>0</v>
      </c>
      <c r="T36" s="72">
        <f>[1]รวมผลดำนินงาน!AM69</f>
        <v>0</v>
      </c>
      <c r="U36" s="72">
        <f>[1]รวมผลดำนินงาน!AN69</f>
        <v>0</v>
      </c>
      <c r="V36" s="53">
        <f t="shared" si="4"/>
        <v>0</v>
      </c>
      <c r="W36" s="53" t="e">
        <f t="shared" si="1"/>
        <v>#DIV/0!</v>
      </c>
      <c r="X36" s="6">
        <v>61800</v>
      </c>
      <c r="Y36" s="7">
        <v>63654</v>
      </c>
      <c r="Z36" s="45"/>
      <c r="AA36" s="45"/>
      <c r="AB36" s="45"/>
    </row>
    <row r="37" spans="1:28" x14ac:dyDescent="0.55000000000000004">
      <c r="A37" s="45"/>
      <c r="B37" s="46"/>
      <c r="C37" s="46"/>
      <c r="D37" s="46"/>
      <c r="E37" s="65" t="s">
        <v>62</v>
      </c>
      <c r="F37" s="51"/>
      <c r="G37" s="57"/>
      <c r="H37" s="8"/>
      <c r="I37" s="4">
        <v>1540868.3</v>
      </c>
      <c r="J37" s="72">
        <f>[1]รวมผลดำนินงาน!AC70</f>
        <v>177112.6</v>
      </c>
      <c r="K37" s="63">
        <f>[1]รวมผลดำนินงาน!AD70</f>
        <v>156102</v>
      </c>
      <c r="L37" s="63">
        <f>[1]รวมผลดำนินงาน!AE70</f>
        <v>150482</v>
      </c>
      <c r="M37" s="63">
        <f>[1]รวมผลดำนินงาน!AF70</f>
        <v>175836</v>
      </c>
      <c r="N37" s="63">
        <f>[1]รวมผลดำนินงาน!AG70</f>
        <v>0</v>
      </c>
      <c r="O37" s="63">
        <f>[1]รวมผลดำนินงาน!AH70</f>
        <v>0</v>
      </c>
      <c r="P37" s="63">
        <f>[1]รวมผลดำนินงาน!AI70</f>
        <v>0</v>
      </c>
      <c r="Q37" s="72">
        <f>[1]รวมผลดำนินงาน!AJ70</f>
        <v>0</v>
      </c>
      <c r="R37" s="72">
        <f>[1]รวมผลดำนินงาน!AK70</f>
        <v>0</v>
      </c>
      <c r="S37" s="72">
        <f>[1]รวมผลดำนินงาน!AL70</f>
        <v>0</v>
      </c>
      <c r="T37" s="72">
        <f>[1]รวมผลดำนินงาน!AM70</f>
        <v>0</v>
      </c>
      <c r="U37" s="72">
        <f>[1]รวมผลดำนินงาน!AN72</f>
        <v>0</v>
      </c>
      <c r="V37" s="53">
        <f t="shared" si="4"/>
        <v>659532.6</v>
      </c>
      <c r="W37" s="53">
        <f t="shared" si="1"/>
        <v>42.802658734688748</v>
      </c>
      <c r="X37" s="6">
        <v>2352679.2400000002</v>
      </c>
      <c r="Y37" s="7">
        <v>2423259.62</v>
      </c>
      <c r="Z37" s="45"/>
      <c r="AA37" s="45"/>
      <c r="AB37" s="45"/>
    </row>
    <row r="38" spans="1:28" x14ac:dyDescent="0.55000000000000004">
      <c r="A38" s="45"/>
      <c r="B38" s="46"/>
      <c r="C38" s="46" t="s">
        <v>63</v>
      </c>
      <c r="D38" s="46"/>
      <c r="E38" s="65"/>
      <c r="F38" s="51"/>
      <c r="G38" s="51"/>
      <c r="H38" s="78"/>
      <c r="I38" s="78"/>
      <c r="J38" s="72"/>
      <c r="K38" s="71"/>
      <c r="L38" s="71"/>
      <c r="M38" s="71"/>
      <c r="N38" s="71"/>
      <c r="O38" s="72"/>
      <c r="P38" s="72"/>
      <c r="Q38" s="72"/>
      <c r="R38" s="72"/>
      <c r="S38" s="72"/>
      <c r="T38" s="72"/>
      <c r="U38" s="72"/>
      <c r="V38" s="53">
        <f t="shared" si="4"/>
        <v>0</v>
      </c>
      <c r="W38" s="53" t="e">
        <f t="shared" si="1"/>
        <v>#DIV/0!</v>
      </c>
      <c r="X38" s="79"/>
      <c r="Y38" s="55"/>
      <c r="Z38" s="45"/>
      <c r="AA38" s="45"/>
      <c r="AB38" s="45"/>
    </row>
    <row r="39" spans="1:28" x14ac:dyDescent="0.55000000000000004">
      <c r="A39" s="45"/>
      <c r="B39" s="46"/>
      <c r="C39" s="46"/>
      <c r="D39" s="46"/>
      <c r="E39" s="65" t="s">
        <v>64</v>
      </c>
      <c r="F39" s="57"/>
      <c r="G39" s="57"/>
      <c r="H39" s="8"/>
      <c r="I39" s="4">
        <v>26000000</v>
      </c>
      <c r="J39" s="72">
        <f>[1]รวมผลดำนินงาน!AC72</f>
        <v>2128175.62</v>
      </c>
      <c r="K39" s="71">
        <f>[1]รวมผลดำนินงาน!AD72</f>
        <v>3306903.77</v>
      </c>
      <c r="L39" s="71">
        <f>[1]รวมผลดำนินงาน!AE72</f>
        <v>2060435.54</v>
      </c>
      <c r="M39" s="71">
        <f>[1]รวมผลดำนินงาน!AF72</f>
        <v>2064534.8599999999</v>
      </c>
      <c r="N39" s="71">
        <f>[1]รวมผลดำนินงาน!AG72</f>
        <v>0</v>
      </c>
      <c r="O39" s="72">
        <f>[1]รวมผลดำนินงาน!AH72</f>
        <v>0</v>
      </c>
      <c r="P39" s="72">
        <f>[1]รวมผลดำนินงาน!AI72</f>
        <v>0</v>
      </c>
      <c r="Q39" s="72">
        <f>[1]รวมผลดำนินงาน!AJ72</f>
        <v>0</v>
      </c>
      <c r="R39" s="72">
        <f>[1]รวมผลดำนินงาน!AK72</f>
        <v>0</v>
      </c>
      <c r="S39" s="72">
        <f>[1]รวมผลดำนินงาน!AL72</f>
        <v>0</v>
      </c>
      <c r="T39" s="72">
        <f>[1]รวมผลดำนินงาน!AM72</f>
        <v>0</v>
      </c>
      <c r="U39" s="72">
        <f>[1]รวมผลดำนินงาน!AN72</f>
        <v>0</v>
      </c>
      <c r="V39" s="53">
        <f t="shared" si="4"/>
        <v>9560049.790000001</v>
      </c>
      <c r="W39" s="53">
        <f t="shared" si="1"/>
        <v>36.769422269230773</v>
      </c>
      <c r="X39" s="6">
        <v>78747795.329999998</v>
      </c>
      <c r="Y39" s="7">
        <v>81110229.189999998</v>
      </c>
      <c r="Z39" s="45"/>
      <c r="AA39" s="45"/>
      <c r="AB39" s="45"/>
    </row>
    <row r="40" spans="1:28" x14ac:dyDescent="0.55000000000000004">
      <c r="A40" s="45"/>
      <c r="B40" s="46"/>
      <c r="C40" s="46"/>
      <c r="D40" s="46"/>
      <c r="E40" s="65" t="s">
        <v>65</v>
      </c>
      <c r="F40" s="70"/>
      <c r="G40" s="70"/>
      <c r="H40" s="78"/>
      <c r="I40" s="78"/>
      <c r="J40" s="72"/>
      <c r="K40" s="71"/>
      <c r="L40" s="71"/>
      <c r="M40" s="71"/>
      <c r="N40" s="71"/>
      <c r="O40" s="72"/>
      <c r="P40" s="72"/>
      <c r="Q40" s="72"/>
      <c r="R40" s="72"/>
      <c r="S40" s="72"/>
      <c r="T40" s="72"/>
      <c r="U40" s="72"/>
      <c r="V40" s="53">
        <f t="shared" si="4"/>
        <v>0</v>
      </c>
      <c r="W40" s="53" t="e">
        <f t="shared" si="1"/>
        <v>#DIV/0!</v>
      </c>
      <c r="X40" s="6"/>
      <c r="Y40" s="7"/>
      <c r="Z40" s="45"/>
      <c r="AA40" s="45"/>
      <c r="AB40" s="45"/>
    </row>
    <row r="41" spans="1:28" x14ac:dyDescent="0.55000000000000004">
      <c r="A41" s="45"/>
      <c r="B41" s="46"/>
      <c r="C41" s="46"/>
      <c r="D41" s="46"/>
      <c r="E41" s="65" t="s">
        <v>66</v>
      </c>
      <c r="F41" s="57"/>
      <c r="G41" s="57"/>
      <c r="H41" s="4"/>
      <c r="I41" s="4">
        <v>9200000</v>
      </c>
      <c r="J41" s="72">
        <f>[1]รวมผลดำนินงาน!AC74</f>
        <v>595241.21</v>
      </c>
      <c r="K41" s="71">
        <f>[1]รวมผลดำนินงาน!AD74</f>
        <v>1327408.2</v>
      </c>
      <c r="L41" s="71">
        <f>[1]รวมผลดำนินงาน!AE74</f>
        <v>796061.12</v>
      </c>
      <c r="M41" s="71">
        <f>[1]รวมผลดำนินงาน!AF74</f>
        <v>608723.74</v>
      </c>
      <c r="N41" s="71">
        <f>[1]รวมผลดำนินงาน!AG74</f>
        <v>0</v>
      </c>
      <c r="O41" s="72">
        <f>[1]รวมผลดำนินงาน!AH74</f>
        <v>0</v>
      </c>
      <c r="P41" s="72">
        <f>[1]รวมผลดำนินงาน!AI74</f>
        <v>0</v>
      </c>
      <c r="Q41" s="72">
        <f>[1]รวมผลดำนินงาน!AJ74</f>
        <v>0</v>
      </c>
      <c r="R41" s="72">
        <f>[1]รวมผลดำนินงาน!AK74</f>
        <v>0</v>
      </c>
      <c r="S41" s="72">
        <f>[1]รวมผลดำนินงาน!AL74</f>
        <v>0</v>
      </c>
      <c r="T41" s="72">
        <f>[1]รวมผลดำนินงาน!AM74</f>
        <v>0</v>
      </c>
      <c r="U41" s="72">
        <f>[1]รวมผลดำนินงาน!AN74</f>
        <v>0</v>
      </c>
      <c r="V41" s="53">
        <f t="shared" si="4"/>
        <v>3327434.2699999996</v>
      </c>
      <c r="W41" s="53">
        <f t="shared" si="1"/>
        <v>36.167763804347821</v>
      </c>
      <c r="X41" s="6">
        <v>43725291.600000001</v>
      </c>
      <c r="Y41" s="7">
        <v>45037050.350000001</v>
      </c>
      <c r="Z41" s="45"/>
      <c r="AA41" s="45"/>
      <c r="AB41" s="45"/>
    </row>
    <row r="42" spans="1:28" x14ac:dyDescent="0.55000000000000004">
      <c r="A42" s="45"/>
      <c r="B42" s="46"/>
      <c r="C42" s="46"/>
      <c r="D42" s="46"/>
      <c r="E42" s="65" t="s">
        <v>67</v>
      </c>
      <c r="F42" s="57"/>
      <c r="G42" s="57"/>
      <c r="H42" s="4"/>
      <c r="I42" s="4">
        <v>8400000</v>
      </c>
      <c r="J42" s="72">
        <f>[1]รวมผลดำนินงาน!AC75</f>
        <v>773166.47</v>
      </c>
      <c r="K42" s="71">
        <f>[1]รวมผลดำนินงาน!AD75</f>
        <v>987670.38000000012</v>
      </c>
      <c r="L42" s="71">
        <f>[1]รวมผลดำนินงาน!AE75</f>
        <v>433599.44</v>
      </c>
      <c r="M42" s="71">
        <f>[1]รวมผลดำนินงาน!AF75</f>
        <v>436615.99</v>
      </c>
      <c r="N42" s="71">
        <f>[1]รวมผลดำนินงาน!AG75</f>
        <v>0</v>
      </c>
      <c r="O42" s="72">
        <f>[1]รวมผลดำนินงาน!AH75</f>
        <v>0</v>
      </c>
      <c r="P42" s="72">
        <f>[1]รวมผลดำนินงาน!AI75</f>
        <v>0</v>
      </c>
      <c r="Q42" s="72">
        <f>[1]รวมผลดำนินงาน!AJ75</f>
        <v>0</v>
      </c>
      <c r="R42" s="72">
        <f>[1]รวมผลดำนินงาน!AK75</f>
        <v>0</v>
      </c>
      <c r="S42" s="72">
        <f>[1]รวมผลดำนินงาน!AL75</f>
        <v>0</v>
      </c>
      <c r="T42" s="72">
        <f>[1]รวมผลดำนินงาน!AM75</f>
        <v>0</v>
      </c>
      <c r="U42" s="72">
        <f>[1]รวมผลดำนินงาน!AN75</f>
        <v>0</v>
      </c>
      <c r="V42" s="53">
        <f t="shared" si="4"/>
        <v>2631052.2800000003</v>
      </c>
      <c r="W42" s="53">
        <f t="shared" si="1"/>
        <v>31.322050952380955</v>
      </c>
      <c r="X42" s="6">
        <v>12269423.210000001</v>
      </c>
      <c r="Y42" s="7">
        <v>12637505.91</v>
      </c>
      <c r="Z42" s="45"/>
      <c r="AA42" s="45"/>
      <c r="AB42" s="45"/>
    </row>
    <row r="43" spans="1:28" x14ac:dyDescent="0.55000000000000004">
      <c r="A43" s="45"/>
      <c r="B43" s="46"/>
      <c r="C43" s="46"/>
      <c r="D43" s="46"/>
      <c r="E43" s="65" t="s">
        <v>68</v>
      </c>
      <c r="F43" s="57"/>
      <c r="G43" s="57"/>
      <c r="H43" s="4"/>
      <c r="I43" s="4"/>
      <c r="J43" s="72">
        <f>[1]รวมผลดำนินงาน!AC76</f>
        <v>0</v>
      </c>
      <c r="K43" s="71">
        <f>[1]รวมผลดำนินงาน!AD76</f>
        <v>0</v>
      </c>
      <c r="L43" s="71">
        <f>[1]รวมผลดำนินงาน!AE76</f>
        <v>0</v>
      </c>
      <c r="M43" s="71">
        <f>[1]รวมผลดำนินงาน!AF76</f>
        <v>0</v>
      </c>
      <c r="N43" s="71">
        <f>[1]รวมผลดำนินงาน!AG76</f>
        <v>0</v>
      </c>
      <c r="O43" s="72">
        <f>[1]รวมผลดำนินงาน!AH76</f>
        <v>0</v>
      </c>
      <c r="P43" s="72">
        <f>[1]รวมผลดำนินงาน!AI76</f>
        <v>0</v>
      </c>
      <c r="Q43" s="72">
        <f>[1]รวมผลดำนินงาน!AJ76</f>
        <v>0</v>
      </c>
      <c r="R43" s="72">
        <f>[1]รวมผลดำนินงาน!AK76</f>
        <v>0</v>
      </c>
      <c r="S43" s="72">
        <f>[1]รวมผลดำนินงาน!AL76</f>
        <v>0</v>
      </c>
      <c r="T43" s="72">
        <f>[1]รวมผลดำนินงาน!AM76</f>
        <v>0</v>
      </c>
      <c r="U43" s="72">
        <f>[1]รวมผลดำนินงาน!AN76</f>
        <v>0</v>
      </c>
      <c r="V43" s="53">
        <f t="shared" si="4"/>
        <v>0</v>
      </c>
      <c r="W43" s="53" t="e">
        <f t="shared" si="1"/>
        <v>#DIV/0!</v>
      </c>
      <c r="X43" s="6">
        <v>2321795.91</v>
      </c>
      <c r="Y43" s="7">
        <v>2391449.79</v>
      </c>
      <c r="Z43" s="45"/>
      <c r="AA43" s="45"/>
      <c r="AB43" s="45"/>
    </row>
    <row r="44" spans="1:28" x14ac:dyDescent="0.55000000000000004">
      <c r="A44" s="45"/>
      <c r="B44" s="46"/>
      <c r="C44" s="46"/>
      <c r="D44" s="46"/>
      <c r="E44" s="65" t="s">
        <v>69</v>
      </c>
      <c r="F44" s="57"/>
      <c r="G44" s="57"/>
      <c r="H44" s="4"/>
      <c r="I44" s="4">
        <v>1800000</v>
      </c>
      <c r="J44" s="72">
        <f>[1]รวมผลดำนินงาน!AC77</f>
        <v>227766.52</v>
      </c>
      <c r="K44" s="71">
        <f>[1]รวมผลดำนินงาน!AD77</f>
        <v>171890.80000000002</v>
      </c>
      <c r="L44" s="71">
        <f>[1]รวมผลดำนินงาน!AE77</f>
        <v>103549.12</v>
      </c>
      <c r="M44" s="71">
        <f>[1]รวมผลดำนินงาน!AF77</f>
        <v>290008.07</v>
      </c>
      <c r="N44" s="71">
        <f>[1]รวมผลดำนินงาน!AG77</f>
        <v>0</v>
      </c>
      <c r="O44" s="72">
        <f>[1]รวมผลดำนินงาน!AH77</f>
        <v>0</v>
      </c>
      <c r="P44" s="72">
        <f>[1]รวมผลดำนินงาน!AI77</f>
        <v>0</v>
      </c>
      <c r="Q44" s="72">
        <f>[1]รวมผลดำนินงาน!AJ77</f>
        <v>0</v>
      </c>
      <c r="R44" s="72">
        <f>[1]รวมผลดำนินงาน!AK77</f>
        <v>0</v>
      </c>
      <c r="S44" s="72">
        <f>[1]รวมผลดำนินงาน!AL77</f>
        <v>0</v>
      </c>
      <c r="T44" s="72">
        <f>[1]รวมผลดำนินงาน!AM77</f>
        <v>0</v>
      </c>
      <c r="U44" s="72">
        <f>[1]รวมผลดำนินงาน!AN77</f>
        <v>0</v>
      </c>
      <c r="V44" s="53">
        <f t="shared" si="4"/>
        <v>793214.51</v>
      </c>
      <c r="W44" s="53">
        <f t="shared" si="1"/>
        <v>44.06747277777778</v>
      </c>
      <c r="X44" s="6">
        <v>1623701.25</v>
      </c>
      <c r="Y44" s="7">
        <v>1672412.29</v>
      </c>
      <c r="Z44" s="45"/>
      <c r="AA44" s="45"/>
      <c r="AB44" s="45"/>
    </row>
    <row r="45" spans="1:28" x14ac:dyDescent="0.55000000000000004">
      <c r="A45" s="45"/>
      <c r="B45" s="46"/>
      <c r="C45" s="46"/>
      <c r="D45" s="46"/>
      <c r="E45" s="65" t="s">
        <v>70</v>
      </c>
      <c r="F45" s="57"/>
      <c r="G45" s="57"/>
      <c r="H45" s="4"/>
      <c r="I45" s="4"/>
      <c r="J45" s="72">
        <f>[1]รวมผลดำนินงาน!AC78</f>
        <v>0</v>
      </c>
      <c r="K45" s="71">
        <f>[1]รวมผลดำนินงาน!AD78</f>
        <v>0</v>
      </c>
      <c r="L45" s="71">
        <f>[1]รวมผลดำนินงาน!AE78</f>
        <v>0</v>
      </c>
      <c r="M45" s="71">
        <f>[1]รวมผลดำนินงาน!AF78</f>
        <v>0</v>
      </c>
      <c r="N45" s="71">
        <f>[1]รวมผลดำนินงาน!AG78</f>
        <v>0</v>
      </c>
      <c r="O45" s="72">
        <f>[1]รวมผลดำนินงาน!AH78</f>
        <v>0</v>
      </c>
      <c r="P45" s="72">
        <f>[1]รวมผลดำนินงาน!AI78</f>
        <v>0</v>
      </c>
      <c r="Q45" s="72">
        <f>[1]รวมผลดำนินงาน!AJ78</f>
        <v>0</v>
      </c>
      <c r="R45" s="72">
        <f>[1]รวมผลดำนินงาน!AK78</f>
        <v>0</v>
      </c>
      <c r="S45" s="72">
        <f>[1]รวมผลดำนินงาน!AL78</f>
        <v>0</v>
      </c>
      <c r="T45" s="72">
        <f>[1]รวมผลดำนินงาน!AM78</f>
        <v>0</v>
      </c>
      <c r="U45" s="72">
        <f>[1]รวมผลดำนินงาน!AN78</f>
        <v>0</v>
      </c>
      <c r="V45" s="53">
        <f t="shared" si="4"/>
        <v>0</v>
      </c>
      <c r="W45" s="53" t="e">
        <f t="shared" si="1"/>
        <v>#DIV/0!</v>
      </c>
      <c r="X45" s="6"/>
      <c r="Y45" s="7"/>
      <c r="Z45" s="45"/>
      <c r="AA45" s="45"/>
      <c r="AB45" s="45"/>
    </row>
    <row r="46" spans="1:28" x14ac:dyDescent="0.55000000000000004">
      <c r="A46" s="45"/>
      <c r="B46" s="46"/>
      <c r="C46" s="46"/>
      <c r="D46" s="46"/>
      <c r="E46" s="65" t="s">
        <v>71</v>
      </c>
      <c r="F46" s="57"/>
      <c r="G46" s="57"/>
      <c r="H46" s="4"/>
      <c r="I46" s="4">
        <v>7630000</v>
      </c>
      <c r="J46" s="72">
        <f>[1]รวมผลดำนินงาน!AC79</f>
        <v>661939.1399999999</v>
      </c>
      <c r="K46" s="71">
        <f>[1]รวมผลดำนินงาน!AD79</f>
        <v>595701.23</v>
      </c>
      <c r="L46" s="71">
        <f>[1]รวมผลดำนินงาน!AE79</f>
        <v>633051.43000000005</v>
      </c>
      <c r="M46" s="71">
        <f>[1]รวมผลดำนินงาน!AF79</f>
        <v>577685.78999999992</v>
      </c>
      <c r="N46" s="71">
        <f>[1]รวมผลดำนินงาน!AG79</f>
        <v>0</v>
      </c>
      <c r="O46" s="72">
        <f>[1]รวมผลดำนินงาน!AH79</f>
        <v>0</v>
      </c>
      <c r="P46" s="72">
        <f>[1]รวมผลดำนินงาน!AI79</f>
        <v>0</v>
      </c>
      <c r="Q46" s="72">
        <f>[1]รวมผลดำนินงาน!AJ79</f>
        <v>0</v>
      </c>
      <c r="R46" s="72">
        <f>[1]รวมผลดำนินงาน!AK79</f>
        <v>0</v>
      </c>
      <c r="S46" s="72">
        <f>[1]รวมผลดำนินงาน!AL79</f>
        <v>0</v>
      </c>
      <c r="T46" s="72">
        <f>[1]รวมผลดำนินงาน!AM79</f>
        <v>0</v>
      </c>
      <c r="U46" s="72">
        <f>[1]รวมผลดำนินงาน!AN79</f>
        <v>0</v>
      </c>
      <c r="V46" s="53">
        <f t="shared" si="4"/>
        <v>2468377.59</v>
      </c>
      <c r="W46" s="53">
        <f t="shared" si="1"/>
        <v>32.350951376146789</v>
      </c>
      <c r="X46" s="6">
        <v>16822486.190000001</v>
      </c>
      <c r="Y46" s="7">
        <v>17327160.780000001</v>
      </c>
      <c r="Z46" s="45"/>
      <c r="AA46" s="45"/>
      <c r="AB46" s="45"/>
    </row>
    <row r="47" spans="1:28" x14ac:dyDescent="0.55000000000000004">
      <c r="A47" s="45"/>
      <c r="B47" s="46"/>
      <c r="C47" s="46"/>
      <c r="D47" s="46"/>
      <c r="E47" s="65" t="s">
        <v>72</v>
      </c>
      <c r="F47" s="57"/>
      <c r="G47" s="57"/>
      <c r="H47" s="4"/>
      <c r="I47" s="4">
        <v>5637144</v>
      </c>
      <c r="J47" s="72">
        <f>[1]รวมผลดำนินงาน!AC91</f>
        <v>548929.81000000006</v>
      </c>
      <c r="K47" s="71">
        <f>[1]รวมผลดำนินงาน!AD91</f>
        <v>891190.65</v>
      </c>
      <c r="L47" s="71">
        <f>[1]รวมผลดำนินงาน!AE91</f>
        <v>375896.84</v>
      </c>
      <c r="M47" s="71">
        <f>[1]รวมผลดำนินงาน!AF91</f>
        <v>336191.68</v>
      </c>
      <c r="N47" s="71">
        <f>[1]รวมผลดำนินงาน!AG91</f>
        <v>0</v>
      </c>
      <c r="O47" s="72">
        <f>[1]รวมผลดำนินงาน!AH91</f>
        <v>0</v>
      </c>
      <c r="P47" s="72">
        <f>[1]รวมผลดำนินงาน!AI91</f>
        <v>0</v>
      </c>
      <c r="Q47" s="72">
        <f>[1]รวมผลดำนินงาน!AJ91</f>
        <v>0</v>
      </c>
      <c r="R47" s="72">
        <f>[1]รวมผลดำนินงาน!AK91</f>
        <v>0</v>
      </c>
      <c r="S47" s="72">
        <f>[1]รวมผลดำนินงาน!AL91</f>
        <v>0</v>
      </c>
      <c r="T47" s="72">
        <f>[1]รวมผลดำนินงาน!AM91</f>
        <v>0</v>
      </c>
      <c r="U47" s="72">
        <f>[1]รวมผลดำนินงาน!AN91</f>
        <v>0</v>
      </c>
      <c r="V47" s="53">
        <f t="shared" si="4"/>
        <v>2152208.98</v>
      </c>
      <c r="W47" s="53">
        <f t="shared" si="1"/>
        <v>38.179066917573863</v>
      </c>
      <c r="X47" s="6">
        <v>12935285.07</v>
      </c>
      <c r="Y47" s="7">
        <v>13323343.630000001</v>
      </c>
      <c r="Z47" s="45"/>
      <c r="AA47" s="45"/>
      <c r="AB47" s="45"/>
    </row>
    <row r="48" spans="1:28" x14ac:dyDescent="0.55000000000000004">
      <c r="A48" s="45"/>
      <c r="B48" s="46"/>
      <c r="C48" s="46"/>
      <c r="D48" s="46"/>
      <c r="E48" s="65" t="s">
        <v>73</v>
      </c>
      <c r="F48" s="57"/>
      <c r="G48" s="57"/>
      <c r="H48" s="8"/>
      <c r="I48" s="4">
        <v>29053063.399999999</v>
      </c>
      <c r="J48" s="72">
        <f>[1]รวมผลดำนินงาน!AC96</f>
        <v>1380712</v>
      </c>
      <c r="K48" s="71">
        <f>[1]รวมผลดำนินงาน!AD96</f>
        <v>895584.15000000014</v>
      </c>
      <c r="L48" s="71">
        <f>[1]รวมผลดำนินงาน!AE96</f>
        <v>4782302.16</v>
      </c>
      <c r="M48" s="71">
        <f>[1]รวมผลดำนินงาน!AF96</f>
        <v>2249669.75</v>
      </c>
      <c r="N48" s="71">
        <f>[1]รวมผลดำนินงาน!AG96</f>
        <v>0</v>
      </c>
      <c r="O48" s="72">
        <f>[1]รวมผลดำนินงาน!AH96</f>
        <v>0</v>
      </c>
      <c r="P48" s="72">
        <f>[1]รวมผลดำนินงาน!AI96</f>
        <v>0</v>
      </c>
      <c r="Q48" s="72">
        <f>[1]รวมผลดำนินงาน!AJ96</f>
        <v>0</v>
      </c>
      <c r="R48" s="72">
        <f>[1]รวมผลดำนินงาน!AK96</f>
        <v>0</v>
      </c>
      <c r="S48" s="72">
        <f>[1]รวมผลดำนินงาน!AL96</f>
        <v>0</v>
      </c>
      <c r="T48" s="72">
        <f>[1]รวมผลดำนินงาน!AM96</f>
        <v>0</v>
      </c>
      <c r="U48" s="72">
        <f>[1]รวมผลดำนินงาน!AN96</f>
        <v>0</v>
      </c>
      <c r="V48" s="53">
        <f t="shared" si="4"/>
        <v>9308268.0600000005</v>
      </c>
      <c r="W48" s="53">
        <f t="shared" si="1"/>
        <v>32.038852260928877</v>
      </c>
      <c r="X48" s="6">
        <v>47197922.359999999</v>
      </c>
      <c r="Y48" s="7">
        <v>48613860.030000001</v>
      </c>
      <c r="Z48" s="45"/>
      <c r="AA48" s="45"/>
      <c r="AB48" s="45"/>
    </row>
    <row r="49" spans="1:28" x14ac:dyDescent="0.55000000000000004">
      <c r="A49" s="45"/>
      <c r="B49" s="46"/>
      <c r="C49" s="46"/>
      <c r="D49" s="46"/>
      <c r="E49" s="65" t="s">
        <v>74</v>
      </c>
      <c r="F49" s="57"/>
      <c r="G49" s="80"/>
      <c r="H49" s="8"/>
      <c r="I49" s="4">
        <v>9182358.1099999994</v>
      </c>
      <c r="J49" s="72">
        <f>[1]รวมผลดำนินงาน!AC106</f>
        <v>249759.33</v>
      </c>
      <c r="K49" s="71">
        <f>[1]รวมผลดำนินงาน!AD106</f>
        <v>0</v>
      </c>
      <c r="L49" s="71">
        <f>[1]รวมผลดำนินงาน!AE106</f>
        <v>6875</v>
      </c>
      <c r="M49" s="71">
        <f>[1]รวมผลดำนินงาน!AF106</f>
        <v>28250</v>
      </c>
      <c r="N49" s="71">
        <f>[1]รวมผลดำนินงาน!AG106</f>
        <v>0</v>
      </c>
      <c r="O49" s="72">
        <f>[1]รวมผลดำนินงาน!AH106</f>
        <v>0</v>
      </c>
      <c r="P49" s="72">
        <f>[1]รวมผลดำนินงาน!AI106</f>
        <v>0</v>
      </c>
      <c r="Q49" s="72">
        <f>[1]รวมผลดำนินงาน!AJ106</f>
        <v>0</v>
      </c>
      <c r="R49" s="72">
        <f>[1]รวมผลดำนินงาน!AK106</f>
        <v>0</v>
      </c>
      <c r="S49" s="72">
        <f>[1]รวมผลดำนินงาน!AL106</f>
        <v>0</v>
      </c>
      <c r="T49" s="72">
        <f>[1]รวมผลดำนินงาน!AM106</f>
        <v>0</v>
      </c>
      <c r="U49" s="72">
        <f>[1]รวมผลดำนินงาน!AN106</f>
        <v>0</v>
      </c>
      <c r="V49" s="53">
        <f t="shared" si="4"/>
        <v>284884.32999999996</v>
      </c>
      <c r="W49" s="53">
        <f t="shared" si="1"/>
        <v>3.1025181830988289</v>
      </c>
      <c r="X49" s="6">
        <v>2509073.8199999998</v>
      </c>
      <c r="Y49" s="7">
        <v>2584346.0299999998</v>
      </c>
      <c r="Z49" s="45"/>
      <c r="AA49" s="45"/>
      <c r="AB49" s="45"/>
    </row>
    <row r="50" spans="1:28" x14ac:dyDescent="0.55000000000000004">
      <c r="A50" s="81"/>
      <c r="B50" s="82"/>
      <c r="C50" s="82" t="s">
        <v>75</v>
      </c>
      <c r="D50" s="82"/>
      <c r="E50" s="82"/>
      <c r="F50" s="9"/>
      <c r="G50" s="9"/>
      <c r="H50" s="83"/>
      <c r="I50" s="83"/>
      <c r="J50" s="84"/>
      <c r="K50" s="85"/>
      <c r="L50" s="85"/>
      <c r="M50" s="85"/>
      <c r="N50" s="85"/>
      <c r="O50" s="84"/>
      <c r="P50" s="84"/>
      <c r="Q50" s="84"/>
      <c r="R50" s="84"/>
      <c r="S50" s="84"/>
      <c r="T50" s="84"/>
      <c r="U50" s="84"/>
      <c r="V50" s="86"/>
      <c r="W50" s="53"/>
      <c r="X50" s="54"/>
      <c r="Y50" s="55"/>
      <c r="Z50" s="81"/>
      <c r="AA50" s="87"/>
      <c r="AB50" s="87"/>
    </row>
    <row r="51" spans="1:28" x14ac:dyDescent="0.55000000000000004">
      <c r="A51" s="81" t="s">
        <v>48</v>
      </c>
      <c r="B51" s="82"/>
      <c r="C51" s="82" t="s">
        <v>76</v>
      </c>
      <c r="D51" s="82"/>
      <c r="E51" s="82"/>
      <c r="F51" s="9"/>
      <c r="G51" s="9"/>
      <c r="H51" s="88"/>
      <c r="I51" s="88"/>
      <c r="J51" s="84"/>
      <c r="K51" s="85"/>
      <c r="L51" s="85"/>
      <c r="M51" s="85"/>
      <c r="N51" s="85"/>
      <c r="O51" s="84"/>
      <c r="P51" s="84"/>
      <c r="Q51" s="84"/>
      <c r="R51" s="84"/>
      <c r="S51" s="84"/>
      <c r="T51" s="84"/>
      <c r="U51" s="84"/>
      <c r="V51" s="86">
        <f t="shared" ref="V51:V58" si="5">SUM(J51:U51)</f>
        <v>0</v>
      </c>
      <c r="W51" s="53" t="e">
        <f t="shared" ref="W51:W66" si="6">V51*100/I51</f>
        <v>#DIV/0!</v>
      </c>
      <c r="X51" s="54"/>
      <c r="Y51" s="55"/>
      <c r="Z51" s="81"/>
      <c r="AA51" s="87"/>
      <c r="AB51" s="87"/>
    </row>
    <row r="52" spans="1:28" x14ac:dyDescent="0.55000000000000004">
      <c r="A52" s="81"/>
      <c r="B52" s="82"/>
      <c r="C52" s="82"/>
      <c r="D52" s="82" t="s">
        <v>77</v>
      </c>
      <c r="E52" s="82"/>
      <c r="F52" s="9"/>
      <c r="G52" s="9"/>
      <c r="H52" s="10"/>
      <c r="I52" s="6">
        <v>2141000</v>
      </c>
      <c r="J52" s="89">
        <f>[1]รวมผลดำนินงาน!AC112</f>
        <v>433318.32</v>
      </c>
      <c r="K52" s="89">
        <f>[1]รวมผลดำนินงาน!AD112</f>
        <v>0</v>
      </c>
      <c r="L52" s="89">
        <f>[1]รวมผลดำนินงาน!AE112</f>
        <v>0</v>
      </c>
      <c r="M52" s="89">
        <f>[1]รวมผลดำนินงาน!AF112</f>
        <v>2690418.68</v>
      </c>
      <c r="N52" s="89">
        <f>[1]รวมผลดำนินงาน!AG112</f>
        <v>0</v>
      </c>
      <c r="O52" s="89">
        <f>[1]รวมผลดำนินงาน!AH112</f>
        <v>0</v>
      </c>
      <c r="P52" s="89">
        <f>[1]รวมผลดำนินงาน!AI112</f>
        <v>0</v>
      </c>
      <c r="Q52" s="89">
        <f>[1]รวมผลดำนินงาน!AJ112</f>
        <v>0</v>
      </c>
      <c r="R52" s="89">
        <f>[1]รวมผลดำนินงาน!AK112</f>
        <v>0</v>
      </c>
      <c r="S52" s="89">
        <f>[1]รวมผลดำนินงาน!AL112</f>
        <v>0</v>
      </c>
      <c r="T52" s="89">
        <f>[1]รวมผลดำนินงาน!AM112</f>
        <v>0</v>
      </c>
      <c r="U52" s="89">
        <f>[1]รวมผลดำนินงาน!AN112</f>
        <v>0</v>
      </c>
      <c r="V52" s="86">
        <f t="shared" si="5"/>
        <v>3123737</v>
      </c>
      <c r="W52" s="53">
        <f t="shared" si="6"/>
        <v>145.90084072863149</v>
      </c>
      <c r="X52" s="6">
        <v>5989545</v>
      </c>
      <c r="Y52" s="7">
        <v>5989545</v>
      </c>
      <c r="Z52" s="90" t="s">
        <v>78</v>
      </c>
      <c r="AA52" s="87"/>
      <c r="AB52" s="87"/>
    </row>
    <row r="53" spans="1:28" x14ac:dyDescent="0.55000000000000004">
      <c r="A53" s="81"/>
      <c r="B53" s="82"/>
      <c r="C53" s="82"/>
      <c r="D53" s="82" t="s">
        <v>79</v>
      </c>
      <c r="E53" s="82"/>
      <c r="F53" s="9"/>
      <c r="G53" s="4"/>
      <c r="H53" s="8"/>
      <c r="I53" s="4">
        <v>600000</v>
      </c>
      <c r="J53" s="84">
        <f>[1]รวมผลดำนินงาน!AC113</f>
        <v>0</v>
      </c>
      <c r="K53" s="85">
        <f>[1]รวมผลดำนินงาน!AD113</f>
        <v>0</v>
      </c>
      <c r="L53" s="85">
        <f>[1]รวมผลดำนินงาน!AE113</f>
        <v>0</v>
      </c>
      <c r="M53" s="85">
        <f>[1]รวมผลดำนินงาน!AF113</f>
        <v>0</v>
      </c>
      <c r="N53" s="89">
        <f>[1]รวมผลดำนินงาน!AG113</f>
        <v>0</v>
      </c>
      <c r="O53" s="89">
        <f>[1]รวมผลดำนินงาน!AH113</f>
        <v>0</v>
      </c>
      <c r="P53" s="89">
        <f>[1]รวมผลดำนินงาน!AI113</f>
        <v>0</v>
      </c>
      <c r="Q53" s="84">
        <f>[1]รวมผลดำนินงาน!AJ113</f>
        <v>0</v>
      </c>
      <c r="R53" s="84">
        <f>[1]รวมผลดำนินงาน!AK113</f>
        <v>0</v>
      </c>
      <c r="S53" s="84">
        <f>[1]รวมผลดำนินงาน!AL113</f>
        <v>0</v>
      </c>
      <c r="T53" s="84">
        <f>[1]รวมผลดำนินงาน!AM113</f>
        <v>0</v>
      </c>
      <c r="U53" s="84">
        <f>[1]รวมผลดำนินงาน!AN113</f>
        <v>0</v>
      </c>
      <c r="V53" s="86">
        <f t="shared" si="5"/>
        <v>0</v>
      </c>
      <c r="W53" s="53">
        <f t="shared" si="6"/>
        <v>0</v>
      </c>
      <c r="X53" s="6">
        <v>0</v>
      </c>
      <c r="Y53" s="7">
        <v>0</v>
      </c>
      <c r="Z53" s="90" t="s">
        <v>80</v>
      </c>
      <c r="AA53" s="87"/>
      <c r="AB53" s="87"/>
    </row>
    <row r="54" spans="1:28" x14ac:dyDescent="0.55000000000000004">
      <c r="A54" s="81"/>
      <c r="B54" s="82"/>
      <c r="C54" s="82"/>
      <c r="D54" s="82" t="s">
        <v>81</v>
      </c>
      <c r="E54" s="82"/>
      <c r="F54" s="9"/>
      <c r="G54" s="4"/>
      <c r="H54" s="8"/>
      <c r="I54" s="4">
        <v>7010000</v>
      </c>
      <c r="J54" s="84">
        <f>[1]รวมผลดำนินงาน!AC114</f>
        <v>851583.5</v>
      </c>
      <c r="K54" s="85">
        <f>[1]รวมผลดำนินงาน!AD114</f>
        <v>1802743.3599999999</v>
      </c>
      <c r="L54" s="85">
        <f>[1]รวมผลดำนินงาน!AE114</f>
        <v>860803.91999999993</v>
      </c>
      <c r="M54" s="85">
        <f>[1]รวมผลดำนินงาน!AF114</f>
        <v>859786.45</v>
      </c>
      <c r="N54" s="89">
        <f>[1]รวมผลดำนินงาน!AG114</f>
        <v>0</v>
      </c>
      <c r="O54" s="89">
        <f>[1]รวมผลดำนินงาน!AH114</f>
        <v>0</v>
      </c>
      <c r="P54" s="89">
        <f>[1]รวมผลดำนินงาน!AI114</f>
        <v>0</v>
      </c>
      <c r="Q54" s="84">
        <f>[1]รวมผลดำนินงาน!AJ114</f>
        <v>0</v>
      </c>
      <c r="R54" s="84">
        <f>[1]รวมผลดำนินงาน!AK114</f>
        <v>0</v>
      </c>
      <c r="S54" s="84">
        <f>[1]รวมผลดำนินงาน!AL114</f>
        <v>0</v>
      </c>
      <c r="T54" s="84">
        <f>[1]รวมผลดำนินงาน!AM114</f>
        <v>0</v>
      </c>
      <c r="U54" s="84">
        <f>[1]รวมผลดำนินงาน!AN114</f>
        <v>0</v>
      </c>
      <c r="V54" s="86">
        <f t="shared" si="5"/>
        <v>4374917.2299999995</v>
      </c>
      <c r="W54" s="53">
        <f t="shared" si="6"/>
        <v>62.409660912981444</v>
      </c>
      <c r="X54" s="6">
        <v>11320000</v>
      </c>
      <c r="Y54" s="7">
        <v>7988000</v>
      </c>
      <c r="Z54" s="90" t="s">
        <v>82</v>
      </c>
      <c r="AA54" s="87"/>
      <c r="AB54" s="87"/>
    </row>
    <row r="55" spans="1:28" x14ac:dyDescent="0.55000000000000004">
      <c r="A55" s="45" t="s">
        <v>48</v>
      </c>
      <c r="B55" s="46"/>
      <c r="C55" s="46" t="s">
        <v>83</v>
      </c>
      <c r="D55" s="46"/>
      <c r="E55" s="46"/>
      <c r="F55" s="57"/>
      <c r="G55" s="57"/>
      <c r="H55" s="88"/>
      <c r="I55" s="88"/>
      <c r="J55" s="72"/>
      <c r="K55" s="71"/>
      <c r="L55" s="71"/>
      <c r="M55" s="71"/>
      <c r="N55" s="71"/>
      <c r="O55" s="72"/>
      <c r="P55" s="72"/>
      <c r="Q55" s="72"/>
      <c r="R55" s="72"/>
      <c r="S55" s="72"/>
      <c r="T55" s="72"/>
      <c r="U55" s="72"/>
      <c r="V55" s="53">
        <f t="shared" si="5"/>
        <v>0</v>
      </c>
      <c r="W55" s="53" t="e">
        <f t="shared" si="6"/>
        <v>#DIV/0!</v>
      </c>
      <c r="X55" s="54"/>
      <c r="Y55" s="55"/>
      <c r="Z55" s="45"/>
      <c r="AA55" s="45"/>
      <c r="AB55" s="45"/>
    </row>
    <row r="56" spans="1:28" x14ac:dyDescent="0.55000000000000004">
      <c r="A56" s="45"/>
      <c r="B56" s="46"/>
      <c r="C56" s="46"/>
      <c r="D56" s="46" t="s">
        <v>84</v>
      </c>
      <c r="E56" s="46"/>
      <c r="F56" s="57"/>
      <c r="G56" s="57"/>
      <c r="H56" s="10"/>
      <c r="I56" s="6"/>
      <c r="J56" s="72">
        <f>[1]รวมผลดำนินงาน!AC116</f>
        <v>0</v>
      </c>
      <c r="K56" s="71">
        <f>[1]รวมผลดำนินงาน!AD112</f>
        <v>0</v>
      </c>
      <c r="L56" s="71">
        <f>[1]รวมผลดำนินงาน!AE112</f>
        <v>0</v>
      </c>
      <c r="M56" s="71">
        <f>[1]รวมผลดำนินงาน!AF116</f>
        <v>0</v>
      </c>
      <c r="N56" s="71">
        <f>[1]รวมผลดำนินงาน!AG116</f>
        <v>0</v>
      </c>
      <c r="O56" s="72">
        <f>[1]รวมผลดำนินงาน!AH116</f>
        <v>0</v>
      </c>
      <c r="P56" s="72">
        <f>[1]รวมผลดำนินงาน!AI116</f>
        <v>0</v>
      </c>
      <c r="Q56" s="72">
        <f>[1]รวมผลดำนินงาน!AJ116</f>
        <v>0</v>
      </c>
      <c r="R56" s="72">
        <f>[1]รวมผลดำนินงาน!AK116</f>
        <v>0</v>
      </c>
      <c r="S56" s="72">
        <f>[1]รวมผลดำนินงาน!AL116</f>
        <v>0</v>
      </c>
      <c r="T56" s="72">
        <f>[1]รวมผลดำนินงาน!AM116</f>
        <v>0</v>
      </c>
      <c r="U56" s="72">
        <f>[1]รวมผลดำนินงาน!AN116</f>
        <v>0</v>
      </c>
      <c r="V56" s="53">
        <f t="shared" si="5"/>
        <v>0</v>
      </c>
      <c r="W56" s="53" t="e">
        <f t="shared" si="6"/>
        <v>#DIV/0!</v>
      </c>
      <c r="X56" s="6">
        <v>0</v>
      </c>
      <c r="Y56" s="7">
        <v>0</v>
      </c>
      <c r="Z56" s="19" t="s">
        <v>85</v>
      </c>
      <c r="AA56" s="45"/>
      <c r="AB56" s="45"/>
    </row>
    <row r="57" spans="1:28" x14ac:dyDescent="0.55000000000000004">
      <c r="A57" s="45"/>
      <c r="B57" s="46"/>
      <c r="C57" s="46"/>
      <c r="D57" s="46" t="s">
        <v>86</v>
      </c>
      <c r="E57" s="46"/>
      <c r="F57" s="57"/>
      <c r="G57" s="80"/>
      <c r="H57" s="8"/>
      <c r="I57" s="4"/>
      <c r="J57" s="71">
        <f>[1]รวมผลดำนินงาน!AC117</f>
        <v>0</v>
      </c>
      <c r="K57" s="71">
        <f>[1]รวมผลดำนินงาน!AD113</f>
        <v>0</v>
      </c>
      <c r="L57" s="71">
        <f>[1]รวมผลดำนินงาน!AE113</f>
        <v>0</v>
      </c>
      <c r="M57" s="71">
        <f>[1]รวมผลดำนินงาน!AF113</f>
        <v>0</v>
      </c>
      <c r="N57" s="71">
        <f>[1]รวมผลดำนินงาน!AG117</f>
        <v>0</v>
      </c>
      <c r="O57" s="72">
        <f>[1]รวมผลดำนินงาน!AH117</f>
        <v>0</v>
      </c>
      <c r="P57" s="72">
        <f>[1]รวมผลดำนินงาน!AI117</f>
        <v>0</v>
      </c>
      <c r="Q57" s="71">
        <f>[1]รวมผลดำนินงาน!AJ117</f>
        <v>0</v>
      </c>
      <c r="R57" s="71">
        <f>[1]รวมผลดำนินงาน!AK117</f>
        <v>0</v>
      </c>
      <c r="S57" s="71">
        <f>[1]รวมผลดำนินงาน!AL117</f>
        <v>0</v>
      </c>
      <c r="T57" s="71">
        <f>[1]รวมผลดำนินงาน!AM117</f>
        <v>0</v>
      </c>
      <c r="U57" s="71">
        <f>[1]รวมผลดำนินงาน!AN117</f>
        <v>0</v>
      </c>
      <c r="V57" s="53">
        <f t="shared" si="5"/>
        <v>0</v>
      </c>
      <c r="W57" s="53" t="e">
        <f t="shared" si="6"/>
        <v>#DIV/0!</v>
      </c>
      <c r="X57" s="6">
        <v>0</v>
      </c>
      <c r="Y57" s="7">
        <v>0</v>
      </c>
      <c r="Z57" s="18"/>
      <c r="AA57" s="45"/>
      <c r="AB57" s="45"/>
    </row>
    <row r="58" spans="1:28" x14ac:dyDescent="0.55000000000000004">
      <c r="A58" s="45"/>
      <c r="B58" s="46"/>
      <c r="C58" s="46"/>
      <c r="D58" s="46" t="s">
        <v>87</v>
      </c>
      <c r="E58" s="46"/>
      <c r="F58" s="57"/>
      <c r="G58" s="80"/>
      <c r="H58" s="8"/>
      <c r="I58" s="3">
        <v>18530000</v>
      </c>
      <c r="J58" s="63">
        <f>[1]รวมผลดำนินงาน!AC118</f>
        <v>765265.79</v>
      </c>
      <c r="K58" s="63">
        <f>[1]รวมผลดำนินงาน!AD118</f>
        <v>1679874.67</v>
      </c>
      <c r="L58" s="63">
        <f>[1]รวมผลดำนินงาน!AE118</f>
        <v>251856</v>
      </c>
      <c r="M58" s="63">
        <f>[1]รวมผลดำนินงาน!AF118</f>
        <v>1439807.94</v>
      </c>
      <c r="N58" s="71">
        <f>[1]รวมผลดำนินงาน!AG118</f>
        <v>0</v>
      </c>
      <c r="O58" s="72">
        <f>[1]รวมผลดำนินงาน!AH118</f>
        <v>0</v>
      </c>
      <c r="P58" s="72">
        <f>[1]รวมผลดำนินงาน!AI118</f>
        <v>0</v>
      </c>
      <c r="Q58" s="63">
        <f>[1]รวมผลดำนินงาน!AJ118</f>
        <v>0</v>
      </c>
      <c r="R58" s="63">
        <f>[1]รวมผลดำนินงาน!AK118</f>
        <v>0</v>
      </c>
      <c r="S58" s="63">
        <f>[1]รวมผลดำนินงาน!AL118</f>
        <v>0</v>
      </c>
      <c r="T58" s="63">
        <f>[1]รวมผลดำนินงาน!AM118</f>
        <v>0</v>
      </c>
      <c r="U58" s="63">
        <f>[1]รวมผลดำนินงาน!AN118</f>
        <v>0</v>
      </c>
      <c r="V58" s="53">
        <f t="shared" si="5"/>
        <v>4136804.4</v>
      </c>
      <c r="W58" s="53">
        <f t="shared" si="6"/>
        <v>22.324902320561254</v>
      </c>
      <c r="X58" s="6">
        <v>0</v>
      </c>
      <c r="Y58" s="7">
        <v>0</v>
      </c>
      <c r="Z58" s="90" t="s">
        <v>88</v>
      </c>
      <c r="AA58" s="45"/>
      <c r="AB58" s="45"/>
    </row>
    <row r="59" spans="1:28" x14ac:dyDescent="0.55000000000000004">
      <c r="A59" s="45"/>
      <c r="B59" s="46"/>
      <c r="C59" s="46" t="s">
        <v>89</v>
      </c>
      <c r="D59" s="46"/>
      <c r="E59" s="46"/>
      <c r="F59" s="70"/>
      <c r="G59" s="70"/>
      <c r="H59" s="88"/>
      <c r="I59" s="88"/>
      <c r="J59" s="91"/>
      <c r="K59" s="89"/>
      <c r="L59" s="89"/>
      <c r="M59" s="89"/>
      <c r="N59" s="89"/>
      <c r="O59" s="91"/>
      <c r="P59" s="91"/>
      <c r="Q59" s="91"/>
      <c r="R59" s="91"/>
      <c r="S59" s="91"/>
      <c r="T59" s="91"/>
      <c r="U59" s="91"/>
      <c r="V59" s="91"/>
      <c r="W59" s="53" t="e">
        <f t="shared" si="6"/>
        <v>#DIV/0!</v>
      </c>
      <c r="X59" s="54"/>
      <c r="Y59" s="55"/>
      <c r="Z59" s="45"/>
      <c r="AA59" s="45"/>
      <c r="AB59" s="45"/>
    </row>
    <row r="60" spans="1:28" x14ac:dyDescent="0.55000000000000004">
      <c r="A60" s="73"/>
      <c r="B60" s="74"/>
      <c r="C60" s="74"/>
      <c r="D60" s="74" t="s">
        <v>90</v>
      </c>
      <c r="E60" s="74"/>
      <c r="F60" s="11"/>
      <c r="G60" s="11"/>
      <c r="H60" s="12"/>
      <c r="I60" s="61">
        <v>19082120</v>
      </c>
      <c r="J60" s="92">
        <f>[1]รวมผลดำนินงาน!AC120</f>
        <v>0</v>
      </c>
      <c r="K60" s="92">
        <f>[1]รวมผลดำนินงาน!AD120</f>
        <v>0</v>
      </c>
      <c r="L60" s="92">
        <f>[1]รวมผลดำนินงาน!AE120</f>
        <v>4878127</v>
      </c>
      <c r="M60" s="92">
        <f>[1]รวมผลดำนินงาน!AF120</f>
        <v>0</v>
      </c>
      <c r="N60" s="92">
        <f>[1]รวมผลดำนินงาน!AG120</f>
        <v>0</v>
      </c>
      <c r="O60" s="92">
        <f>[1]รวมผลดำนินงาน!AH120</f>
        <v>0</v>
      </c>
      <c r="P60" s="92">
        <f>[1]รวมผลดำนินงาน!AI120</f>
        <v>0</v>
      </c>
      <c r="Q60" s="92">
        <f>[1]รวมผลดำนินงาน!AJ120</f>
        <v>0</v>
      </c>
      <c r="R60" s="92">
        <f>[1]รวมผลดำนินงาน!AK120</f>
        <v>0</v>
      </c>
      <c r="S60" s="92">
        <f>[1]รวมผลดำนินงาน!AL120</f>
        <v>0</v>
      </c>
      <c r="T60" s="92">
        <f>[1]รวมผลดำนินงาน!AM120</f>
        <v>0</v>
      </c>
      <c r="U60" s="92">
        <f>[1]รวมผลดำนินงาน!AN120</f>
        <v>0</v>
      </c>
      <c r="V60" s="93"/>
      <c r="W60" s="53">
        <f t="shared" si="6"/>
        <v>0</v>
      </c>
      <c r="X60" s="94">
        <v>33948221.880000003</v>
      </c>
      <c r="Y60" s="94">
        <v>34966668.539999999</v>
      </c>
      <c r="Z60" s="73"/>
      <c r="AA60" s="73"/>
      <c r="AB60" s="73"/>
    </row>
    <row r="61" spans="1:28" x14ac:dyDescent="0.55000000000000004">
      <c r="A61" s="73"/>
      <c r="B61" s="74"/>
      <c r="C61" s="74"/>
      <c r="D61" s="74" t="s">
        <v>91</v>
      </c>
      <c r="E61" s="74"/>
      <c r="F61" s="11"/>
      <c r="G61" s="13"/>
      <c r="H61" s="14"/>
      <c r="I61" s="11"/>
      <c r="J61" s="92">
        <f>[1]รวมผลดำนินงาน!AC123</f>
        <v>0</v>
      </c>
      <c r="K61" s="92">
        <f>[1]รวมผลดำนินงาน!AD123</f>
        <v>646899.65</v>
      </c>
      <c r="L61" s="92">
        <v>1516753.52</v>
      </c>
      <c r="M61" s="92">
        <f>[1]รวมผลดำนินงาน!AF123</f>
        <v>807533.15999999992</v>
      </c>
      <c r="N61" s="92">
        <f>[1]รวมผลดำนินงาน!AG123</f>
        <v>0</v>
      </c>
      <c r="O61" s="92">
        <f>[1]รวมผลดำนินงาน!AH123</f>
        <v>0</v>
      </c>
      <c r="P61" s="92">
        <f>[1]รวมผลดำนินงาน!AH123</f>
        <v>0</v>
      </c>
      <c r="Q61" s="92">
        <f>[1]รวมผลดำนินงาน!AJ123</f>
        <v>0</v>
      </c>
      <c r="R61" s="92">
        <f>[1]รวมผลดำนินงาน!AK123</f>
        <v>0</v>
      </c>
      <c r="S61" s="92">
        <f>[1]รวมผลดำนินงาน!AL123</f>
        <v>0</v>
      </c>
      <c r="T61" s="92">
        <f>[1]รวมผลดำนินงาน!AM123</f>
        <v>0</v>
      </c>
      <c r="U61" s="92">
        <f>[1]รวมผลดำนินงาน!AN123</f>
        <v>0</v>
      </c>
      <c r="V61" s="93"/>
      <c r="W61" s="53" t="e">
        <f t="shared" si="6"/>
        <v>#DIV/0!</v>
      </c>
      <c r="X61" s="94">
        <v>8560.33</v>
      </c>
      <c r="Y61" s="94">
        <v>8817.14</v>
      </c>
      <c r="Z61" s="73"/>
      <c r="AA61" s="73"/>
      <c r="AB61" s="73"/>
    </row>
    <row r="62" spans="1:28" x14ac:dyDescent="0.55000000000000004">
      <c r="A62" s="45"/>
      <c r="B62" s="46"/>
      <c r="C62" s="46"/>
      <c r="D62" s="46"/>
      <c r="E62" s="46" t="s">
        <v>92</v>
      </c>
      <c r="F62" s="95">
        <v>0</v>
      </c>
      <c r="G62" s="95">
        <v>0</v>
      </c>
      <c r="H62" s="95">
        <v>0</v>
      </c>
      <c r="I62" s="61">
        <v>2000000</v>
      </c>
      <c r="J62" s="96">
        <f>[1]รวมผลดำนินงาน!AC127</f>
        <v>0</v>
      </c>
      <c r="K62" s="63">
        <f>[1]รวมผลดำนินงาน!AD127</f>
        <v>0</v>
      </c>
      <c r="L62" s="63">
        <f>[1]รวมผลดำนินงาน!AE127</f>
        <v>0</v>
      </c>
      <c r="M62" s="63">
        <f>[1]รวมผลดำนินงาน!AF127</f>
        <v>0</v>
      </c>
      <c r="N62" s="63">
        <f>[1]รวมผลดำนินงาน!AG127</f>
        <v>5</v>
      </c>
      <c r="O62" s="63">
        <f>[1]รวมผลดำนินงาน!AH127</f>
        <v>0</v>
      </c>
      <c r="P62" s="63">
        <f>[1]รวมผลดำนินงาน!AI127</f>
        <v>0</v>
      </c>
      <c r="Q62" s="63">
        <f>[1]รวมผลดำนินงาน!AJ127</f>
        <v>0</v>
      </c>
      <c r="R62" s="63">
        <f>[1]รวมผลดำนินงาน!AK126</f>
        <v>0</v>
      </c>
      <c r="S62" s="63">
        <f>[1]รวมผลดำนินงาน!AL122</f>
        <v>0</v>
      </c>
      <c r="T62" s="63">
        <f>[1]รวมผลดำนินงาน!AM127</f>
        <v>0</v>
      </c>
      <c r="U62" s="63">
        <f>[1]รวมผลดำนินงาน!AN127</f>
        <v>0</v>
      </c>
      <c r="V62" s="53">
        <f>SUM(J62:U62)</f>
        <v>5</v>
      </c>
      <c r="W62" s="53">
        <f t="shared" si="6"/>
        <v>2.5000000000000001E-4</v>
      </c>
      <c r="X62" s="61"/>
      <c r="Y62" s="55"/>
      <c r="Z62" s="45"/>
      <c r="AA62" s="45"/>
      <c r="AB62" s="45"/>
    </row>
    <row r="63" spans="1:28" x14ac:dyDescent="0.55000000000000004">
      <c r="A63" s="97" t="s">
        <v>48</v>
      </c>
      <c r="B63" s="98"/>
      <c r="C63" s="98"/>
      <c r="D63" s="98"/>
      <c r="E63" s="99" t="s">
        <v>93</v>
      </c>
      <c r="F63" s="100">
        <f t="shared" ref="F63:I63" si="7">SUM(F27:F62)</f>
        <v>0</v>
      </c>
      <c r="G63" s="100">
        <f t="shared" si="7"/>
        <v>0</v>
      </c>
      <c r="H63" s="100">
        <f t="shared" si="7"/>
        <v>0</v>
      </c>
      <c r="I63" s="100">
        <f t="shared" si="7"/>
        <v>193188887.81</v>
      </c>
      <c r="J63" s="101">
        <f>SUM(J27:J61)</f>
        <v>12841501.609999999</v>
      </c>
      <c r="K63" s="101">
        <f t="shared" ref="K63:U63" si="8">SUM(K27:K61)</f>
        <v>15648253.860000001</v>
      </c>
      <c r="L63" s="101">
        <f t="shared" si="8"/>
        <v>20395701.199999999</v>
      </c>
      <c r="M63" s="101">
        <f t="shared" si="8"/>
        <v>15424342.479999999</v>
      </c>
      <c r="N63" s="101">
        <f t="shared" si="8"/>
        <v>0</v>
      </c>
      <c r="O63" s="101">
        <f t="shared" si="8"/>
        <v>0</v>
      </c>
      <c r="P63" s="101">
        <f t="shared" si="8"/>
        <v>0</v>
      </c>
      <c r="Q63" s="101">
        <f t="shared" si="8"/>
        <v>0</v>
      </c>
      <c r="R63" s="101">
        <f t="shared" si="8"/>
        <v>0</v>
      </c>
      <c r="S63" s="101">
        <f t="shared" si="8"/>
        <v>0</v>
      </c>
      <c r="T63" s="101">
        <f t="shared" si="8"/>
        <v>0</v>
      </c>
      <c r="U63" s="101">
        <f t="shared" si="8"/>
        <v>0</v>
      </c>
      <c r="V63" s="102">
        <f>SUM(J63:U63)</f>
        <v>64309799.149999999</v>
      </c>
      <c r="W63" s="53">
        <f t="shared" si="6"/>
        <v>33.288560164624094</v>
      </c>
      <c r="X63" s="100">
        <f t="shared" ref="X63:Y63" si="9">SUM(X27:X62)</f>
        <v>379883474.83999997</v>
      </c>
      <c r="Y63" s="100">
        <f t="shared" si="9"/>
        <v>387428692.74999994</v>
      </c>
      <c r="Z63" s="97"/>
      <c r="AA63" s="97"/>
      <c r="AB63" s="97"/>
    </row>
    <row r="64" spans="1:28" x14ac:dyDescent="0.55000000000000004">
      <c r="A64" s="45"/>
      <c r="B64" s="46"/>
      <c r="C64" s="46"/>
      <c r="D64" s="46"/>
      <c r="E64" s="103" t="s">
        <v>94</v>
      </c>
      <c r="F64" s="9">
        <f t="shared" ref="F64:U64" si="10">F24-F63</f>
        <v>0</v>
      </c>
      <c r="G64" s="9">
        <f t="shared" si="10"/>
        <v>0</v>
      </c>
      <c r="H64" s="9">
        <f t="shared" si="10"/>
        <v>0</v>
      </c>
      <c r="I64" s="9">
        <f t="shared" si="10"/>
        <v>-37301741.859999985</v>
      </c>
      <c r="J64" s="9">
        <f t="shared" si="10"/>
        <v>6956248.0899999924</v>
      </c>
      <c r="K64" s="9">
        <f t="shared" si="10"/>
        <v>-2030141.0100000016</v>
      </c>
      <c r="L64" s="9">
        <f t="shared" si="10"/>
        <v>3796343.4600000009</v>
      </c>
      <c r="M64" s="9">
        <f t="shared" si="10"/>
        <v>-6524165.5699999966</v>
      </c>
      <c r="N64" s="9">
        <f t="shared" si="10"/>
        <v>0</v>
      </c>
      <c r="O64" s="9">
        <f t="shared" si="10"/>
        <v>0</v>
      </c>
      <c r="P64" s="9">
        <f t="shared" si="10"/>
        <v>0</v>
      </c>
      <c r="Q64" s="9">
        <f t="shared" si="10"/>
        <v>0</v>
      </c>
      <c r="R64" s="9">
        <f t="shared" si="10"/>
        <v>0</v>
      </c>
      <c r="S64" s="9">
        <f t="shared" si="10"/>
        <v>0</v>
      </c>
      <c r="T64" s="9">
        <f t="shared" si="10"/>
        <v>0</v>
      </c>
      <c r="U64" s="9">
        <f t="shared" si="10"/>
        <v>0</v>
      </c>
      <c r="V64" s="104">
        <f>V24-V63</f>
        <v>2198284.9699999914</v>
      </c>
      <c r="W64" s="53">
        <f t="shared" si="6"/>
        <v>-5.8932501818562324</v>
      </c>
      <c r="X64" s="9">
        <f t="shared" ref="X64:Y64" si="11">X24-X63</f>
        <v>-8150039.6399999857</v>
      </c>
      <c r="Y64" s="9">
        <f t="shared" si="11"/>
        <v>-4722940.8599998355</v>
      </c>
      <c r="Z64" s="45"/>
      <c r="AA64" s="45"/>
      <c r="AB64" s="45"/>
    </row>
    <row r="65" spans="1:38" x14ac:dyDescent="0.55000000000000004">
      <c r="A65" s="73" t="s">
        <v>48</v>
      </c>
      <c r="B65" s="74"/>
      <c r="C65" s="74"/>
      <c r="D65" s="74"/>
      <c r="E65" s="105" t="s">
        <v>95</v>
      </c>
      <c r="F65" s="6"/>
      <c r="G65" s="106">
        <f t="shared" ref="G65:I65" si="12">F66</f>
        <v>0</v>
      </c>
      <c r="H65" s="107">
        <f t="shared" si="12"/>
        <v>0</v>
      </c>
      <c r="I65" s="6">
        <f t="shared" si="12"/>
        <v>0</v>
      </c>
      <c r="J65" s="108">
        <v>71422933.239999995</v>
      </c>
      <c r="K65" s="92">
        <f t="shared" ref="K65:U65" si="13">J66</f>
        <v>78379181.329999983</v>
      </c>
      <c r="L65" s="92">
        <f t="shared" si="13"/>
        <v>76349040.319999978</v>
      </c>
      <c r="M65" s="92">
        <f t="shared" si="13"/>
        <v>80145383.779999971</v>
      </c>
      <c r="N65" s="92">
        <f t="shared" si="13"/>
        <v>73621218.209999979</v>
      </c>
      <c r="O65" s="108">
        <f t="shared" si="13"/>
        <v>73621218.209999979</v>
      </c>
      <c r="P65" s="108">
        <f t="shared" si="13"/>
        <v>73621218.209999979</v>
      </c>
      <c r="Q65" s="108">
        <f t="shared" si="13"/>
        <v>73621218.209999979</v>
      </c>
      <c r="R65" s="108">
        <f t="shared" si="13"/>
        <v>73621218.209999979</v>
      </c>
      <c r="S65" s="108">
        <f t="shared" si="13"/>
        <v>73621218.209999979</v>
      </c>
      <c r="T65" s="108">
        <f t="shared" si="13"/>
        <v>73621218.209999979</v>
      </c>
      <c r="U65" s="108">
        <f t="shared" si="13"/>
        <v>73621218.209999979</v>
      </c>
      <c r="V65" s="93">
        <v>71422933.239999995</v>
      </c>
      <c r="W65" s="53" t="e">
        <f t="shared" si="6"/>
        <v>#DIV/0!</v>
      </c>
      <c r="X65" s="76"/>
      <c r="Y65" s="76"/>
      <c r="Z65" s="73"/>
      <c r="AA65" s="73"/>
      <c r="AB65" s="73"/>
      <c r="AE65" s="109"/>
    </row>
    <row r="66" spans="1:38" x14ac:dyDescent="0.55000000000000004">
      <c r="A66" s="45"/>
      <c r="B66" s="46"/>
      <c r="C66" s="46"/>
      <c r="D66" s="46"/>
      <c r="E66" s="103" t="s">
        <v>96</v>
      </c>
      <c r="F66" s="106">
        <f t="shared" ref="F66:U66" si="14">F64+F65</f>
        <v>0</v>
      </c>
      <c r="G66" s="107">
        <f t="shared" si="14"/>
        <v>0</v>
      </c>
      <c r="H66" s="6">
        <f t="shared" si="14"/>
        <v>0</v>
      </c>
      <c r="I66" s="110">
        <f t="shared" si="14"/>
        <v>-37301741.859999985</v>
      </c>
      <c r="J66" s="111">
        <f t="shared" si="14"/>
        <v>78379181.329999983</v>
      </c>
      <c r="K66" s="111">
        <f t="shared" si="14"/>
        <v>76349040.319999978</v>
      </c>
      <c r="L66" s="111">
        <f t="shared" si="14"/>
        <v>80145383.779999971</v>
      </c>
      <c r="M66" s="111">
        <f t="shared" si="14"/>
        <v>73621218.209999979</v>
      </c>
      <c r="N66" s="111">
        <f t="shared" si="14"/>
        <v>73621218.209999979</v>
      </c>
      <c r="O66" s="111">
        <f t="shared" si="14"/>
        <v>73621218.209999979</v>
      </c>
      <c r="P66" s="111">
        <f t="shared" si="14"/>
        <v>73621218.209999979</v>
      </c>
      <c r="Q66" s="111">
        <f t="shared" si="14"/>
        <v>73621218.209999979</v>
      </c>
      <c r="R66" s="111">
        <f t="shared" si="14"/>
        <v>73621218.209999979</v>
      </c>
      <c r="S66" s="111">
        <f t="shared" si="14"/>
        <v>73621218.209999979</v>
      </c>
      <c r="T66" s="111">
        <f t="shared" si="14"/>
        <v>73621218.209999979</v>
      </c>
      <c r="U66" s="111">
        <f t="shared" si="14"/>
        <v>73621218.209999979</v>
      </c>
      <c r="V66" s="111">
        <f>V64+V65</f>
        <v>73621218.209999979</v>
      </c>
      <c r="W66" s="53">
        <f t="shared" si="6"/>
        <v>-197.36670337356736</v>
      </c>
      <c r="X66" s="110">
        <f t="shared" ref="X66:Y66" si="15">X64+X65</f>
        <v>-8150039.6399999857</v>
      </c>
      <c r="Y66" s="110">
        <f t="shared" si="15"/>
        <v>-4722940.8599998355</v>
      </c>
      <c r="Z66" s="45"/>
      <c r="AA66" s="45"/>
      <c r="AB66" s="45"/>
    </row>
    <row r="67" spans="1:38" x14ac:dyDescent="0.55000000000000004">
      <c r="A67" s="18"/>
      <c r="B67" s="18"/>
      <c r="C67" s="18"/>
      <c r="D67" s="18"/>
      <c r="E67" s="18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>
        <v>137522</v>
      </c>
      <c r="W67" s="112" t="s">
        <v>97</v>
      </c>
      <c r="X67" s="113"/>
      <c r="Y67" s="18"/>
      <c r="Z67" s="18"/>
      <c r="AA67" s="18"/>
      <c r="AB67" s="18"/>
      <c r="AE67" s="109"/>
    </row>
    <row r="68" spans="1:38" ht="24.75" thickBot="1" x14ac:dyDescent="0.6">
      <c r="A68" s="18"/>
      <c r="B68" s="18"/>
      <c r="C68" s="18"/>
      <c r="D68" s="18"/>
      <c r="E68" s="18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>
        <f>SUM(V66-V67)</f>
        <v>73483696.209999979</v>
      </c>
      <c r="W68" s="112"/>
      <c r="X68" s="113"/>
      <c r="Y68" s="18"/>
      <c r="Z68" s="18"/>
      <c r="AA68" s="18"/>
      <c r="AB68" s="18"/>
    </row>
    <row r="69" spans="1:38" ht="24.75" thickTop="1" x14ac:dyDescent="0.55000000000000004">
      <c r="A69" s="114"/>
      <c r="B69" s="115" t="s">
        <v>98</v>
      </c>
      <c r="C69" s="115"/>
      <c r="D69" s="115"/>
      <c r="E69" s="115"/>
      <c r="F69" s="115"/>
      <c r="G69" s="116"/>
      <c r="H69" s="116"/>
      <c r="I69" s="117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3"/>
      <c r="X69" s="18"/>
      <c r="Y69" s="18"/>
      <c r="Z69" s="18"/>
      <c r="AA69" s="118"/>
      <c r="AB69" s="119"/>
      <c r="AD69" s="119"/>
      <c r="AF69" s="119"/>
      <c r="AH69" s="119"/>
      <c r="AJ69" s="119"/>
      <c r="AL69" s="119"/>
    </row>
    <row r="70" spans="1:38" x14ac:dyDescent="0.55000000000000004">
      <c r="A70" s="114"/>
      <c r="B70" s="120" t="s">
        <v>99</v>
      </c>
      <c r="C70" s="121"/>
      <c r="D70" s="122"/>
      <c r="E70" s="122"/>
      <c r="F70" s="122"/>
      <c r="G70" s="123"/>
      <c r="H70" s="124"/>
      <c r="I70" s="124"/>
      <c r="J70" s="124"/>
      <c r="K70" s="124"/>
      <c r="L70" s="124"/>
      <c r="M70" s="124"/>
      <c r="N70" s="124"/>
      <c r="O70" s="124"/>
      <c r="P70" s="124"/>
      <c r="Q70" s="124"/>
      <c r="R70" s="124"/>
      <c r="S70" s="124"/>
      <c r="T70" s="124"/>
      <c r="U70" s="124"/>
      <c r="V70" s="124"/>
      <c r="W70" s="124">
        <f>SUM(V68)</f>
        <v>73483696.209999979</v>
      </c>
      <c r="X70" s="124">
        <v>76563120.319999993</v>
      </c>
      <c r="Y70" s="124">
        <v>76563120.319999993</v>
      </c>
      <c r="Z70" s="124">
        <v>76563120.319999993</v>
      </c>
      <c r="AA70" s="124">
        <v>76563120.319999993</v>
      </c>
      <c r="AB70" s="119"/>
      <c r="AD70" s="119"/>
      <c r="AF70" s="119"/>
      <c r="AH70" s="119"/>
      <c r="AJ70" s="119"/>
      <c r="AL70" s="119"/>
    </row>
    <row r="71" spans="1:38" x14ac:dyDescent="0.55000000000000004">
      <c r="A71" s="114"/>
      <c r="B71" s="125"/>
      <c r="C71" s="121"/>
      <c r="D71" s="122"/>
      <c r="E71" s="122"/>
      <c r="F71" s="122"/>
      <c r="G71" s="121"/>
      <c r="H71" s="123"/>
      <c r="I71" s="126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3"/>
      <c r="X71" s="18"/>
      <c r="Y71" s="18"/>
      <c r="Z71" s="18"/>
      <c r="AA71" s="118"/>
      <c r="AB71" s="119"/>
      <c r="AD71" s="119"/>
      <c r="AF71" s="119"/>
      <c r="AH71" s="119"/>
      <c r="AJ71" s="119"/>
      <c r="AL71" s="119"/>
    </row>
    <row r="72" spans="1:38" x14ac:dyDescent="0.55000000000000004">
      <c r="A72" s="114"/>
      <c r="B72" s="127" t="s">
        <v>100</v>
      </c>
      <c r="C72" s="128"/>
      <c r="D72" s="116"/>
      <c r="E72" s="116"/>
      <c r="F72" s="116"/>
      <c r="G72" s="128"/>
      <c r="H72" s="116"/>
      <c r="I72" s="126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3"/>
      <c r="X72" s="18"/>
      <c r="Y72" s="18"/>
      <c r="Z72" s="18"/>
      <c r="AA72" s="118"/>
      <c r="AB72" s="119"/>
      <c r="AD72" s="119"/>
      <c r="AF72" s="119"/>
      <c r="AH72" s="119"/>
      <c r="AJ72" s="119"/>
      <c r="AL72" s="119"/>
    </row>
    <row r="73" spans="1:38" x14ac:dyDescent="0.55000000000000004">
      <c r="A73" s="114"/>
      <c r="B73" s="129" t="s">
        <v>101</v>
      </c>
      <c r="C73" s="130"/>
      <c r="D73" s="131"/>
      <c r="E73" s="131"/>
      <c r="F73" s="131"/>
      <c r="G73" s="132"/>
      <c r="H73" s="133">
        <v>2583838.62</v>
      </c>
      <c r="I73" s="126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>
        <v>2737658.99</v>
      </c>
      <c r="W73" s="113"/>
      <c r="X73" s="18"/>
      <c r="Y73" s="18"/>
      <c r="Z73" s="18"/>
      <c r="AA73" s="118"/>
      <c r="AB73" s="119"/>
      <c r="AD73" s="119"/>
      <c r="AF73" s="119"/>
      <c r="AH73" s="119"/>
      <c r="AJ73" s="119"/>
      <c r="AL73" s="119"/>
    </row>
    <row r="74" spans="1:38" x14ac:dyDescent="0.55000000000000004">
      <c r="A74" s="114"/>
      <c r="B74" s="129" t="s">
        <v>102</v>
      </c>
      <c r="C74" s="134"/>
      <c r="D74" s="135"/>
      <c r="E74" s="135"/>
      <c r="F74" s="135"/>
      <c r="G74" s="135"/>
      <c r="H74" s="136">
        <v>8397942.3499999996</v>
      </c>
      <c r="I74" s="126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>
        <v>5682142.3499999996</v>
      </c>
      <c r="W74" s="113"/>
      <c r="X74" s="18"/>
      <c r="Y74" s="18"/>
      <c r="Z74" s="18"/>
      <c r="AA74" s="118"/>
      <c r="AB74" s="119"/>
      <c r="AD74" s="119"/>
      <c r="AF74" s="119"/>
      <c r="AH74" s="119"/>
      <c r="AJ74" s="119"/>
      <c r="AL74" s="119"/>
    </row>
    <row r="75" spans="1:38" x14ac:dyDescent="0.55000000000000004">
      <c r="A75" s="114"/>
      <c r="B75" s="129" t="s">
        <v>103</v>
      </c>
      <c r="C75" s="130"/>
      <c r="D75" s="137"/>
      <c r="E75" s="137"/>
      <c r="F75" s="137"/>
      <c r="G75" s="138"/>
      <c r="H75" s="136">
        <v>137117.72</v>
      </c>
      <c r="I75" s="126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>
        <v>137414.69</v>
      </c>
      <c r="W75" s="113"/>
      <c r="X75" s="18"/>
      <c r="Y75" s="18"/>
      <c r="Z75" s="18"/>
      <c r="AA75" s="118"/>
      <c r="AB75" s="119"/>
      <c r="AD75" s="119"/>
      <c r="AF75" s="119"/>
      <c r="AH75" s="119"/>
      <c r="AJ75" s="119"/>
      <c r="AL75" s="119"/>
    </row>
    <row r="76" spans="1:38" x14ac:dyDescent="0.55000000000000004">
      <c r="A76" s="114"/>
      <c r="B76" s="129" t="s">
        <v>104</v>
      </c>
      <c r="C76" s="130"/>
      <c r="D76" s="137"/>
      <c r="E76" s="137"/>
      <c r="F76" s="137"/>
      <c r="G76" s="132"/>
      <c r="H76" s="136">
        <v>1738014.5</v>
      </c>
      <c r="I76" s="126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>
        <v>1702264.5</v>
      </c>
      <c r="W76" s="113"/>
      <c r="X76" s="18"/>
      <c r="Y76" s="18"/>
      <c r="Z76" s="18"/>
      <c r="AA76" s="118"/>
      <c r="AB76" s="119"/>
      <c r="AD76" s="119"/>
      <c r="AF76" s="119"/>
      <c r="AH76" s="119"/>
      <c r="AJ76" s="119"/>
      <c r="AL76" s="119"/>
    </row>
    <row r="77" spans="1:38" x14ac:dyDescent="0.55000000000000004">
      <c r="A77" s="114"/>
      <c r="B77" s="129" t="s">
        <v>105</v>
      </c>
      <c r="C77" s="116"/>
      <c r="D77" s="116"/>
      <c r="E77" s="116"/>
      <c r="F77" s="116"/>
      <c r="G77" s="15"/>
      <c r="H77" s="139">
        <v>0</v>
      </c>
      <c r="I77" s="116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>
        <v>0</v>
      </c>
      <c r="W77" s="113"/>
      <c r="X77" s="18"/>
      <c r="Y77" s="18"/>
      <c r="Z77" s="18"/>
      <c r="AA77" s="118"/>
      <c r="AB77" s="119"/>
      <c r="AD77" s="119"/>
      <c r="AF77" s="119"/>
      <c r="AH77" s="119"/>
      <c r="AJ77" s="119"/>
      <c r="AL77" s="119"/>
    </row>
    <row r="78" spans="1:38" x14ac:dyDescent="0.55000000000000004">
      <c r="A78" s="114"/>
      <c r="B78" s="129" t="s">
        <v>106</v>
      </c>
      <c r="C78" s="116"/>
      <c r="D78" s="116"/>
      <c r="E78" s="116"/>
      <c r="F78" s="116"/>
      <c r="G78" s="140"/>
      <c r="H78" s="139">
        <v>0</v>
      </c>
      <c r="I78" s="116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>
        <v>188.06</v>
      </c>
      <c r="W78" s="113"/>
      <c r="X78" s="18"/>
      <c r="Y78" s="18"/>
      <c r="Z78" s="18"/>
      <c r="AA78" s="118"/>
      <c r="AB78" s="119"/>
      <c r="AD78" s="119"/>
      <c r="AF78" s="119"/>
      <c r="AH78" s="119"/>
      <c r="AJ78" s="119"/>
      <c r="AL78" s="119"/>
    </row>
    <row r="79" spans="1:38" x14ac:dyDescent="0.55000000000000004">
      <c r="A79" s="114"/>
      <c r="B79" s="141"/>
      <c r="C79" s="142"/>
      <c r="D79" s="142"/>
      <c r="E79" s="142"/>
      <c r="F79" s="142"/>
      <c r="G79" s="142"/>
      <c r="H79" s="143">
        <v>337833</v>
      </c>
      <c r="I79" s="116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3"/>
      <c r="X79" s="18"/>
      <c r="Y79" s="18"/>
      <c r="Z79" s="18"/>
      <c r="AA79" s="118"/>
      <c r="AB79" s="119"/>
      <c r="AD79" s="119"/>
      <c r="AF79" s="119"/>
      <c r="AH79" s="119"/>
      <c r="AJ79" s="119"/>
      <c r="AL79" s="119"/>
    </row>
    <row r="80" spans="1:38" x14ac:dyDescent="0.55000000000000004">
      <c r="A80" s="114"/>
      <c r="B80" s="127" t="s">
        <v>107</v>
      </c>
      <c r="C80" s="116"/>
      <c r="D80" s="131"/>
      <c r="E80" s="131"/>
      <c r="F80" s="131"/>
      <c r="G80" s="131"/>
      <c r="H80" s="116"/>
      <c r="I80" s="126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3"/>
      <c r="X80" s="18"/>
      <c r="Y80" s="18"/>
      <c r="Z80" s="18"/>
      <c r="AA80" s="118"/>
      <c r="AB80" s="119"/>
      <c r="AD80" s="119"/>
      <c r="AF80" s="119"/>
      <c r="AH80" s="119"/>
      <c r="AJ80" s="119"/>
      <c r="AL80" s="119"/>
    </row>
    <row r="81" spans="1:38" x14ac:dyDescent="0.55000000000000004">
      <c r="A81" s="114"/>
      <c r="B81" s="144" t="s">
        <v>108</v>
      </c>
      <c r="C81" s="145"/>
      <c r="D81" s="146"/>
      <c r="E81" s="146"/>
      <c r="F81" s="146"/>
      <c r="G81" s="135"/>
      <c r="H81" s="135"/>
      <c r="I81" s="126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>
        <v>3588872</v>
      </c>
      <c r="W81" s="113"/>
      <c r="X81" s="18"/>
      <c r="Y81" s="18"/>
      <c r="Z81" s="18"/>
      <c r="AA81" s="135"/>
      <c r="AB81" s="119"/>
      <c r="AD81" s="119"/>
      <c r="AF81" s="119"/>
      <c r="AH81" s="119"/>
      <c r="AJ81" s="119"/>
      <c r="AL81" s="119"/>
    </row>
    <row r="82" spans="1:38" x14ac:dyDescent="0.55000000000000004">
      <c r="A82" s="114"/>
      <c r="B82" s="144" t="s">
        <v>109</v>
      </c>
      <c r="C82" s="145"/>
      <c r="D82" s="146"/>
      <c r="E82" s="146"/>
      <c r="F82" s="146"/>
      <c r="G82" s="135"/>
      <c r="H82" s="135"/>
      <c r="I82" s="126"/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>
        <v>828200</v>
      </c>
      <c r="W82" s="113"/>
      <c r="X82" s="18"/>
      <c r="Y82" s="18"/>
      <c r="Z82" s="18"/>
      <c r="AA82" s="135"/>
      <c r="AB82" s="119"/>
      <c r="AD82" s="119"/>
      <c r="AF82" s="119"/>
      <c r="AH82" s="119"/>
      <c r="AJ82" s="119"/>
      <c r="AL82" s="119"/>
    </row>
    <row r="83" spans="1:38" x14ac:dyDescent="0.55000000000000004">
      <c r="A83" s="114"/>
      <c r="B83" s="144" t="s">
        <v>110</v>
      </c>
      <c r="C83" s="145"/>
      <c r="D83" s="146"/>
      <c r="E83" s="146"/>
      <c r="F83" s="146"/>
      <c r="G83" s="135"/>
      <c r="H83" s="135"/>
      <c r="I83" s="126"/>
      <c r="J83" s="112"/>
      <c r="K83" s="112"/>
      <c r="L83" s="112"/>
      <c r="M83" s="112"/>
      <c r="N83" s="112"/>
      <c r="O83" s="112"/>
      <c r="P83" s="112"/>
      <c r="Q83" s="112"/>
      <c r="R83" s="112"/>
      <c r="S83" s="112"/>
      <c r="T83" s="112"/>
      <c r="U83" s="112"/>
      <c r="V83" s="112">
        <v>445355</v>
      </c>
      <c r="W83" s="113"/>
      <c r="X83" s="18"/>
      <c r="Y83" s="18"/>
      <c r="Z83" s="18"/>
      <c r="AA83" s="135"/>
      <c r="AB83" s="119"/>
      <c r="AD83" s="119"/>
      <c r="AF83" s="119"/>
      <c r="AH83" s="119"/>
      <c r="AJ83" s="119"/>
      <c r="AL83" s="119"/>
    </row>
    <row r="84" spans="1:38" x14ac:dyDescent="0.55000000000000004">
      <c r="A84" s="114"/>
      <c r="B84" s="144" t="s">
        <v>111</v>
      </c>
      <c r="C84" s="147"/>
      <c r="D84" s="148"/>
      <c r="E84" s="148"/>
      <c r="F84" s="148"/>
      <c r="G84" s="134"/>
      <c r="H84" s="135"/>
      <c r="I84" s="126"/>
      <c r="J84" s="112"/>
      <c r="K84" s="112"/>
      <c r="L84" s="112"/>
      <c r="M84" s="112"/>
      <c r="N84" s="112"/>
      <c r="O84" s="112"/>
      <c r="P84" s="112"/>
      <c r="Q84" s="112"/>
      <c r="R84" s="112"/>
      <c r="S84" s="112"/>
      <c r="T84" s="112"/>
      <c r="U84" s="112"/>
      <c r="V84" s="112">
        <v>16000000</v>
      </c>
      <c r="W84" s="113"/>
      <c r="X84" s="18"/>
      <c r="Y84" s="18"/>
      <c r="Z84" s="18"/>
      <c r="AA84" s="134"/>
      <c r="AB84" s="119"/>
      <c r="AD84" s="119"/>
      <c r="AF84" s="119"/>
      <c r="AH84" s="119"/>
      <c r="AJ84" s="119"/>
      <c r="AL84" s="119"/>
    </row>
    <row r="85" spans="1:38" x14ac:dyDescent="0.55000000000000004">
      <c r="A85" s="114"/>
      <c r="B85" s="144" t="s">
        <v>112</v>
      </c>
      <c r="C85" s="147"/>
      <c r="D85" s="146"/>
      <c r="E85" s="146"/>
      <c r="F85" s="146"/>
      <c r="G85" s="135"/>
      <c r="H85" s="135"/>
      <c r="I85" s="126"/>
      <c r="J85" s="112"/>
      <c r="K85" s="112"/>
      <c r="L85" s="112"/>
      <c r="M85" s="112"/>
      <c r="N85" s="112"/>
      <c r="O85" s="112"/>
      <c r="P85" s="112"/>
      <c r="Q85" s="112"/>
      <c r="R85" s="112"/>
      <c r="S85" s="112"/>
      <c r="T85" s="112"/>
      <c r="U85" s="112"/>
      <c r="V85" s="112">
        <f>1099650*4</f>
        <v>4398600</v>
      </c>
      <c r="W85" s="113"/>
      <c r="X85" s="18"/>
      <c r="Y85" s="18"/>
      <c r="Z85" s="18"/>
      <c r="AA85" s="135"/>
      <c r="AB85" s="119"/>
      <c r="AD85" s="119"/>
      <c r="AF85" s="119"/>
      <c r="AH85" s="119"/>
      <c r="AJ85" s="119"/>
      <c r="AL85" s="119"/>
    </row>
    <row r="86" spans="1:38" x14ac:dyDescent="0.55000000000000004">
      <c r="A86" s="114"/>
      <c r="B86" s="144" t="s">
        <v>113</v>
      </c>
      <c r="C86" s="147"/>
      <c r="D86" s="149"/>
      <c r="E86" s="149"/>
      <c r="F86" s="149"/>
      <c r="G86" s="135"/>
      <c r="H86" s="135"/>
      <c r="I86" s="126"/>
      <c r="J86" s="112"/>
      <c r="K86" s="112"/>
      <c r="L86" s="112"/>
      <c r="M86" s="112"/>
      <c r="N86" s="112"/>
      <c r="O86" s="112"/>
      <c r="P86" s="112"/>
      <c r="Q86" s="112"/>
      <c r="R86" s="112"/>
      <c r="S86" s="112"/>
      <c r="T86" s="112"/>
      <c r="U86" s="112"/>
      <c r="V86" s="135">
        <v>551845</v>
      </c>
      <c r="W86" s="113"/>
      <c r="X86" s="18"/>
      <c r="Y86" s="18"/>
      <c r="Z86" s="18"/>
      <c r="AA86" s="118"/>
      <c r="AB86" s="119"/>
      <c r="AD86" s="119"/>
      <c r="AF86" s="119"/>
      <c r="AH86" s="119"/>
      <c r="AJ86" s="119"/>
      <c r="AL86" s="119"/>
    </row>
    <row r="87" spans="1:38" ht="24.75" thickBot="1" x14ac:dyDescent="0.6">
      <c r="A87" s="114"/>
      <c r="B87" s="144" t="s">
        <v>114</v>
      </c>
      <c r="C87" s="147"/>
      <c r="D87" s="149"/>
      <c r="E87" s="149"/>
      <c r="F87" s="149"/>
      <c r="G87" s="135"/>
      <c r="H87" s="135"/>
      <c r="I87" s="126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35">
        <v>488380</v>
      </c>
      <c r="W87" s="113"/>
      <c r="X87" s="18"/>
      <c r="Y87" s="18"/>
      <c r="Z87" s="18"/>
      <c r="AA87" s="118"/>
      <c r="AB87" s="119"/>
      <c r="AD87" s="119"/>
      <c r="AF87" s="119"/>
      <c r="AH87" s="119"/>
      <c r="AJ87" s="119"/>
      <c r="AL87" s="119"/>
    </row>
    <row r="88" spans="1:38" ht="33.75" thickTop="1" x14ac:dyDescent="0.75">
      <c r="A88" s="114"/>
      <c r="B88" s="144" t="s">
        <v>115</v>
      </c>
      <c r="C88" s="147"/>
      <c r="D88" s="149"/>
      <c r="E88" s="149"/>
      <c r="F88" s="149"/>
      <c r="G88" s="135"/>
      <c r="H88" s="135"/>
      <c r="I88" s="126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35">
        <v>372840</v>
      </c>
      <c r="W88" s="113"/>
      <c r="X88" s="18"/>
      <c r="Y88" s="18"/>
      <c r="Z88" s="18"/>
      <c r="AA88" s="118"/>
      <c r="AB88" s="119"/>
      <c r="AD88" s="119"/>
      <c r="AE88" s="150" t="s">
        <v>116</v>
      </c>
      <c r="AF88" s="151"/>
      <c r="AG88" s="152">
        <v>28280100</v>
      </c>
      <c r="AJ88" s="119"/>
      <c r="AL88" s="119"/>
    </row>
    <row r="89" spans="1:38" ht="30.75" x14ac:dyDescent="0.7">
      <c r="A89" s="114"/>
      <c r="B89" s="129" t="s">
        <v>117</v>
      </c>
      <c r="C89" s="147"/>
      <c r="D89" s="149"/>
      <c r="E89" s="149"/>
      <c r="F89" s="149"/>
      <c r="G89" s="135"/>
      <c r="H89" s="135"/>
      <c r="I89" s="126"/>
      <c r="J89" s="112"/>
      <c r="K89" s="112"/>
      <c r="L89" s="112"/>
      <c r="M89" s="112"/>
      <c r="N89" s="112"/>
      <c r="O89" s="112"/>
      <c r="P89" s="112"/>
      <c r="Q89" s="112"/>
      <c r="R89" s="112"/>
      <c r="S89" s="112"/>
      <c r="T89" s="112"/>
      <c r="U89" s="112"/>
      <c r="V89" s="112">
        <v>7875</v>
      </c>
      <c r="W89" s="113"/>
      <c r="X89" s="18"/>
      <c r="Y89" s="18"/>
      <c r="Z89" s="18"/>
      <c r="AA89" s="118"/>
      <c r="AB89" s="119"/>
      <c r="AD89" s="119"/>
      <c r="AE89" s="153" t="s">
        <v>118</v>
      </c>
      <c r="AG89" s="154">
        <v>18530000</v>
      </c>
      <c r="AH89" s="119" t="s">
        <v>119</v>
      </c>
      <c r="AJ89" s="119"/>
      <c r="AL89" s="119"/>
    </row>
    <row r="90" spans="1:38" ht="30.75" x14ac:dyDescent="0.7">
      <c r="A90" s="114"/>
      <c r="B90" s="129" t="s">
        <v>120</v>
      </c>
      <c r="C90" s="147"/>
      <c r="D90" s="149"/>
      <c r="E90" s="149"/>
      <c r="F90" s="149"/>
      <c r="G90" s="135"/>
      <c r="H90" s="135"/>
      <c r="I90" s="126"/>
      <c r="J90" s="112"/>
      <c r="K90" s="112"/>
      <c r="L90" s="112"/>
      <c r="M90" s="112"/>
      <c r="N90" s="112"/>
      <c r="O90" s="112"/>
      <c r="P90" s="112"/>
      <c r="Q90" s="112"/>
      <c r="R90" s="112"/>
      <c r="S90" s="112"/>
      <c r="T90" s="112"/>
      <c r="U90" s="112"/>
      <c r="V90" s="112">
        <v>49020</v>
      </c>
      <c r="W90" s="113"/>
      <c r="X90" s="18"/>
      <c r="Y90" s="18"/>
      <c r="Z90" s="18"/>
      <c r="AA90" s="118"/>
      <c r="AB90" s="119"/>
      <c r="AD90" s="119"/>
      <c r="AE90" s="153" t="s">
        <v>121</v>
      </c>
      <c r="AG90" s="154">
        <v>7610000</v>
      </c>
      <c r="AH90" s="119" t="s">
        <v>119</v>
      </c>
      <c r="AJ90" s="119"/>
      <c r="AL90" s="119"/>
    </row>
    <row r="91" spans="1:38" ht="31.5" thickBot="1" x14ac:dyDescent="0.75">
      <c r="A91" s="114"/>
      <c r="B91" s="131" t="s">
        <v>122</v>
      </c>
      <c r="C91" s="155"/>
      <c r="D91" s="155"/>
      <c r="E91" s="155"/>
      <c r="F91" s="155"/>
      <c r="G91" s="135"/>
      <c r="H91" s="135"/>
      <c r="I91" s="126"/>
      <c r="J91" s="112"/>
      <c r="K91" s="112"/>
      <c r="L91" s="112"/>
      <c r="M91" s="112"/>
      <c r="N91" s="112"/>
      <c r="O91" s="112"/>
      <c r="P91" s="112"/>
      <c r="Q91" s="112"/>
      <c r="R91" s="112"/>
      <c r="S91" s="112"/>
      <c r="T91" s="112"/>
      <c r="U91" s="112"/>
      <c r="V91" s="112">
        <v>50000</v>
      </c>
      <c r="W91" s="113"/>
      <c r="X91" s="18"/>
      <c r="Y91" s="18"/>
      <c r="Z91" s="18"/>
      <c r="AA91" s="118"/>
      <c r="AB91" s="119"/>
      <c r="AD91" s="119"/>
      <c r="AE91" s="156" t="s">
        <v>123</v>
      </c>
      <c r="AF91" s="157"/>
      <c r="AG91" s="158">
        <v>2140000</v>
      </c>
      <c r="AJ91" s="119"/>
      <c r="AL91" s="119"/>
    </row>
    <row r="92" spans="1:38" ht="31.5" thickTop="1" x14ac:dyDescent="0.7">
      <c r="A92" s="114"/>
      <c r="B92" s="131"/>
      <c r="C92" s="159" t="s">
        <v>124</v>
      </c>
      <c r="D92" s="155"/>
      <c r="E92" s="155"/>
      <c r="F92" s="155"/>
      <c r="G92" s="135"/>
      <c r="H92" s="135"/>
      <c r="I92" s="126"/>
      <c r="J92" s="112"/>
      <c r="K92" s="112"/>
      <c r="L92" s="112"/>
      <c r="M92" s="112"/>
      <c r="N92" s="112"/>
      <c r="O92" s="112"/>
      <c r="P92" s="112"/>
      <c r="Q92" s="112"/>
      <c r="R92" s="112"/>
      <c r="S92" s="112"/>
      <c r="T92" s="112"/>
      <c r="U92" s="112"/>
      <c r="V92" s="112">
        <v>1027350</v>
      </c>
      <c r="W92" s="113"/>
      <c r="X92" s="18"/>
      <c r="Y92" s="18"/>
      <c r="Z92" s="18"/>
      <c r="AA92" s="118"/>
      <c r="AB92" s="119"/>
      <c r="AD92" s="119"/>
      <c r="AG92" s="160"/>
      <c r="AJ92" s="119"/>
      <c r="AL92" s="119"/>
    </row>
    <row r="93" spans="1:38" ht="33" x14ac:dyDescent="0.75">
      <c r="A93" s="114"/>
      <c r="B93" s="161" t="s">
        <v>125</v>
      </c>
      <c r="C93" s="130"/>
      <c r="D93" s="128"/>
      <c r="E93" s="128"/>
      <c r="F93" s="128"/>
      <c r="G93" s="130"/>
      <c r="H93" s="162"/>
      <c r="I93" s="126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  <c r="U93" s="112"/>
      <c r="V93" s="163">
        <f>SUM(V73:V92)</f>
        <v>38068005.590000004</v>
      </c>
      <c r="W93" s="113"/>
      <c r="X93" s="18"/>
      <c r="Y93" s="18"/>
      <c r="Z93" s="18"/>
      <c r="AA93" s="164"/>
      <c r="AB93" s="119"/>
      <c r="AD93" s="119"/>
      <c r="AF93" s="119"/>
      <c r="AH93" s="119"/>
      <c r="AJ93" s="119"/>
      <c r="AL93" s="119"/>
    </row>
    <row r="94" spans="1:38" ht="33" x14ac:dyDescent="0.75">
      <c r="A94" s="114"/>
      <c r="B94" s="161"/>
      <c r="C94" s="159" t="s">
        <v>126</v>
      </c>
      <c r="D94" s="155"/>
      <c r="E94" s="155"/>
      <c r="F94" s="155"/>
      <c r="G94" s="135"/>
      <c r="H94" s="135"/>
      <c r="I94" s="126"/>
      <c r="J94" s="112"/>
      <c r="K94" s="112"/>
      <c r="L94" s="112"/>
      <c r="M94" s="112"/>
      <c r="N94" s="112"/>
      <c r="O94" s="112"/>
      <c r="P94" s="112"/>
      <c r="Q94" s="112"/>
      <c r="R94" s="112"/>
      <c r="S94" s="112"/>
      <c r="T94" s="112"/>
      <c r="U94" s="112"/>
      <c r="V94" s="163">
        <v>16349157.359999999</v>
      </c>
      <c r="W94" s="113"/>
      <c r="X94" s="18"/>
      <c r="Y94" s="18"/>
      <c r="Z94" s="18"/>
      <c r="AA94" s="164"/>
      <c r="AB94" s="119"/>
      <c r="AD94" s="119"/>
      <c r="AF94" s="119"/>
      <c r="AH94" s="119"/>
      <c r="AJ94" s="119"/>
      <c r="AL94" s="119"/>
    </row>
    <row r="95" spans="1:38" ht="36" x14ac:dyDescent="0.8">
      <c r="A95" s="165" t="s">
        <v>127</v>
      </c>
      <c r="B95" s="165"/>
      <c r="C95" s="166"/>
      <c r="D95" s="16"/>
      <c r="E95" s="16"/>
      <c r="F95" s="16"/>
      <c r="G95" s="166"/>
      <c r="H95" s="167"/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8">
        <v>28280100</v>
      </c>
      <c r="W95" s="167">
        <f>SUM(V93:V95)</f>
        <v>82697262.950000003</v>
      </c>
      <c r="X95" s="167">
        <v>21000000</v>
      </c>
      <c r="Y95" s="167">
        <v>21000000</v>
      </c>
      <c r="Z95" s="167">
        <v>21000000</v>
      </c>
      <c r="AA95" s="168">
        <f>SUM(H93:H95)</f>
        <v>0</v>
      </c>
      <c r="AB95" s="119"/>
      <c r="AD95" s="119"/>
      <c r="AF95" s="119"/>
      <c r="AG95" s="169"/>
      <c r="AH95" s="119"/>
      <c r="AJ95" s="119"/>
      <c r="AL95" s="119"/>
    </row>
    <row r="96" spans="1:38" ht="36" x14ac:dyDescent="0.55000000000000004">
      <c r="A96" s="114"/>
      <c r="B96" s="170"/>
      <c r="D96" s="171"/>
      <c r="E96" s="171"/>
      <c r="F96" s="171"/>
      <c r="G96" s="172" t="s">
        <v>128</v>
      </c>
      <c r="H96" s="17"/>
      <c r="I96" s="173"/>
      <c r="J96" s="112"/>
      <c r="K96" s="112"/>
      <c r="L96" s="112"/>
      <c r="M96" s="112"/>
      <c r="N96" s="112"/>
      <c r="O96" s="112"/>
      <c r="P96" s="112"/>
      <c r="Q96" s="112"/>
      <c r="R96" s="112"/>
      <c r="S96" s="112"/>
      <c r="T96" s="112"/>
      <c r="U96" s="112"/>
      <c r="V96" s="112" t="s">
        <v>129</v>
      </c>
      <c r="W96" s="174">
        <f>SUM(W70-W95)</f>
        <v>-9213566.7400000244</v>
      </c>
      <c r="X96" s="175"/>
      <c r="Y96" s="175"/>
      <c r="Z96" s="175"/>
      <c r="AA96" s="176">
        <f>SUM(AA70-AA95)</f>
        <v>76563120.319999993</v>
      </c>
      <c r="AB96" s="119"/>
      <c r="AD96" s="119"/>
      <c r="AF96" s="119"/>
      <c r="AG96" s="169"/>
      <c r="AH96" s="119"/>
      <c r="AJ96" s="119"/>
      <c r="AL96" s="119"/>
    </row>
    <row r="97" spans="1:38" ht="36" x14ac:dyDescent="0.55000000000000004">
      <c r="B97" s="177"/>
      <c r="D97" s="178"/>
      <c r="E97" s="179" t="s">
        <v>130</v>
      </c>
      <c r="F97" s="178"/>
      <c r="G97" s="180"/>
      <c r="H97" s="181"/>
      <c r="I97" s="126"/>
      <c r="J97" s="112"/>
      <c r="K97" s="112"/>
      <c r="L97" s="112"/>
      <c r="M97" s="112"/>
      <c r="N97" s="112"/>
      <c r="O97" s="112"/>
      <c r="P97" s="112"/>
      <c r="Q97" s="112"/>
      <c r="R97" s="112"/>
      <c r="S97" s="112"/>
      <c r="T97" s="112"/>
      <c r="U97" s="112"/>
      <c r="V97" s="112"/>
      <c r="W97" s="182">
        <v>6000000</v>
      </c>
      <c r="X97" s="18"/>
      <c r="Y97" s="18"/>
      <c r="Z97" s="18"/>
      <c r="AA97" s="183">
        <v>6000000</v>
      </c>
      <c r="AB97" s="119"/>
      <c r="AD97" s="119"/>
      <c r="AF97" s="119"/>
      <c r="AG97" s="169"/>
      <c r="AH97" s="119"/>
      <c r="AJ97" s="119"/>
      <c r="AL97" s="119"/>
    </row>
    <row r="98" spans="1:38" ht="36" x14ac:dyDescent="0.55000000000000004">
      <c r="A98" s="184"/>
      <c r="B98" s="185" t="s">
        <v>131</v>
      </c>
      <c r="C98" s="186"/>
      <c r="D98" s="187"/>
      <c r="E98" s="187"/>
      <c r="F98" s="187"/>
      <c r="G98" s="188"/>
      <c r="H98" s="189"/>
      <c r="I98" s="190"/>
      <c r="J98" s="191"/>
      <c r="K98" s="191"/>
      <c r="L98" s="191"/>
      <c r="M98" s="191"/>
      <c r="N98" s="191"/>
      <c r="O98" s="191"/>
      <c r="P98" s="191"/>
      <c r="Q98" s="191"/>
      <c r="R98" s="191"/>
      <c r="S98" s="191"/>
      <c r="T98" s="191"/>
      <c r="U98" s="191"/>
      <c r="V98" s="191"/>
      <c r="W98" s="192">
        <f>SUM(W96:W97)</f>
        <v>-3213566.7400000244</v>
      </c>
      <c r="X98" s="175"/>
      <c r="Y98" s="175"/>
      <c r="Z98" s="175"/>
      <c r="AA98" s="176">
        <f>SUM(AA96:AA97)</f>
        <v>82563120.319999993</v>
      </c>
      <c r="AB98" s="119"/>
      <c r="AD98" s="119"/>
      <c r="AF98" s="119"/>
      <c r="AG98" s="169"/>
      <c r="AH98" s="119"/>
      <c r="AJ98" s="119"/>
      <c r="AL98" s="119"/>
    </row>
    <row r="99" spans="1:38" ht="36" x14ac:dyDescent="0.55000000000000004">
      <c r="A99" s="114"/>
      <c r="B99" s="193"/>
      <c r="D99" s="171"/>
      <c r="E99" s="171"/>
      <c r="F99" s="171"/>
      <c r="G99" s="172"/>
      <c r="H99" s="17"/>
      <c r="I99" s="173"/>
      <c r="J99" s="112"/>
      <c r="K99" s="112"/>
      <c r="L99" s="112"/>
      <c r="M99" s="112"/>
      <c r="N99" s="112"/>
      <c r="O99" s="112"/>
      <c r="P99" s="112"/>
      <c r="Q99" s="112"/>
      <c r="R99" s="112"/>
      <c r="S99" s="112"/>
      <c r="T99" s="112"/>
      <c r="U99" s="112"/>
      <c r="V99" s="112"/>
      <c r="W99" s="174"/>
      <c r="X99" s="175"/>
      <c r="Y99" s="175"/>
      <c r="Z99" s="175"/>
      <c r="AA99" s="176"/>
      <c r="AB99" s="119"/>
      <c r="AD99" s="119"/>
      <c r="AF99" s="119"/>
      <c r="AG99" s="169"/>
      <c r="AH99" s="119"/>
      <c r="AJ99" s="119"/>
      <c r="AL99" s="119"/>
    </row>
    <row r="100" spans="1:38" x14ac:dyDescent="0.55000000000000004">
      <c r="A100" s="114"/>
      <c r="I100" s="126"/>
      <c r="J100" s="112"/>
      <c r="K100" s="112"/>
      <c r="L100" s="112"/>
      <c r="M100" s="112"/>
      <c r="N100" s="112"/>
      <c r="O100" s="112"/>
      <c r="P100" s="112"/>
      <c r="Q100" s="112"/>
      <c r="R100" s="112"/>
      <c r="S100" s="112"/>
      <c r="T100" s="112"/>
      <c r="U100" s="112"/>
      <c r="V100" s="112"/>
      <c r="W100" s="113"/>
      <c r="X100" s="18"/>
      <c r="Y100" s="18"/>
      <c r="Z100" s="18"/>
      <c r="AA100" s="118"/>
      <c r="AB100" s="119"/>
      <c r="AD100" s="119"/>
      <c r="AF100" s="119"/>
      <c r="AG100" s="169"/>
      <c r="AH100" s="119"/>
      <c r="AJ100" s="119"/>
      <c r="AL100" s="119"/>
    </row>
    <row r="101" spans="1:38" ht="28.5" x14ac:dyDescent="0.55000000000000004">
      <c r="A101" s="114"/>
      <c r="B101" s="194" t="s">
        <v>132</v>
      </c>
      <c r="C101" s="195"/>
      <c r="D101" s="196"/>
      <c r="E101" s="196"/>
      <c r="F101" s="196"/>
      <c r="G101" s="196"/>
      <c r="H101" s="196"/>
      <c r="I101" s="196"/>
      <c r="J101" s="196"/>
      <c r="K101" s="196"/>
      <c r="L101" s="196"/>
      <c r="M101" s="196"/>
      <c r="N101" s="196"/>
      <c r="O101" s="196"/>
      <c r="P101" s="196"/>
      <c r="Q101" s="196"/>
      <c r="R101" s="196"/>
      <c r="S101" s="196"/>
      <c r="T101" s="196"/>
      <c r="U101" s="196"/>
      <c r="V101" s="197"/>
      <c r="W101" s="196"/>
      <c r="X101" s="196"/>
      <c r="Y101" s="196"/>
      <c r="Z101" s="196"/>
      <c r="AA101" s="196"/>
      <c r="AB101" s="119"/>
      <c r="AD101" s="119"/>
      <c r="AF101" s="119"/>
      <c r="AG101" s="169"/>
      <c r="AH101" s="119"/>
      <c r="AJ101" s="119"/>
      <c r="AL101" s="119"/>
    </row>
    <row r="102" spans="1:38" x14ac:dyDescent="0.55000000000000004">
      <c r="A102" s="114"/>
      <c r="B102" s="198" t="s">
        <v>133</v>
      </c>
      <c r="C102" s="199"/>
      <c r="D102" s="200"/>
      <c r="E102" s="201"/>
      <c r="F102" s="202"/>
      <c r="G102" s="203"/>
      <c r="H102" s="202">
        <v>3960483.55</v>
      </c>
      <c r="I102" s="202"/>
      <c r="J102" s="202"/>
      <c r="K102" s="202"/>
      <c r="L102" s="202"/>
      <c r="M102" s="202"/>
      <c r="N102" s="202"/>
      <c r="O102" s="202"/>
      <c r="P102" s="202"/>
      <c r="Q102" s="202"/>
      <c r="R102" s="202"/>
      <c r="S102" s="202"/>
      <c r="T102" s="202"/>
      <c r="U102" s="202"/>
      <c r="V102" s="204">
        <v>3035812.24</v>
      </c>
      <c r="W102" s="202"/>
      <c r="X102" s="201">
        <f t="shared" ref="X102:Z102" si="16">SUM(W102*75/100)</f>
        <v>0</v>
      </c>
      <c r="Y102" s="202">
        <f t="shared" si="16"/>
        <v>0</v>
      </c>
      <c r="Z102" s="202">
        <f t="shared" si="16"/>
        <v>0</v>
      </c>
      <c r="AA102" s="202"/>
      <c r="AB102" s="119"/>
      <c r="AD102" s="119"/>
      <c r="AF102" s="119"/>
      <c r="AG102" s="169"/>
      <c r="AH102" s="119"/>
      <c r="AJ102" s="119"/>
      <c r="AL102" s="119"/>
    </row>
    <row r="103" spans="1:38" ht="25.5" x14ac:dyDescent="0.55000000000000004">
      <c r="A103" s="114"/>
      <c r="B103" s="205" t="s">
        <v>134</v>
      </c>
      <c r="C103" s="203"/>
      <c r="D103" s="202"/>
      <c r="E103" s="202"/>
      <c r="F103" s="202"/>
      <c r="G103" s="203"/>
      <c r="H103" s="202">
        <v>1405855.87</v>
      </c>
      <c r="I103" s="206"/>
      <c r="J103" s="207"/>
      <c r="K103" s="207"/>
      <c r="L103" s="207"/>
      <c r="M103" s="207"/>
      <c r="N103" s="207"/>
      <c r="O103" s="207"/>
      <c r="P103" s="207"/>
      <c r="Q103" s="207"/>
      <c r="R103" s="207"/>
      <c r="S103" s="207"/>
      <c r="T103" s="207"/>
      <c r="U103" s="207"/>
      <c r="V103" s="208">
        <v>1068141.3899999999</v>
      </c>
      <c r="W103" s="209"/>
      <c r="X103" s="18"/>
      <c r="Y103" s="18"/>
      <c r="Z103" s="18"/>
      <c r="AA103" s="202"/>
      <c r="AB103" s="119"/>
      <c r="AD103" s="119"/>
      <c r="AF103" s="119"/>
      <c r="AG103" s="169"/>
      <c r="AH103" s="119"/>
      <c r="AJ103" s="119"/>
      <c r="AL103" s="119"/>
    </row>
    <row r="104" spans="1:38" ht="25.5" x14ac:dyDescent="0.55000000000000004">
      <c r="A104" s="114"/>
      <c r="B104" s="205" t="s">
        <v>135</v>
      </c>
      <c r="C104" s="203"/>
      <c r="D104" s="202"/>
      <c r="E104" s="202"/>
      <c r="F104" s="202"/>
      <c r="G104" s="203"/>
      <c r="H104" s="202">
        <v>878425</v>
      </c>
      <c r="I104" s="210"/>
      <c r="J104" s="207"/>
      <c r="K104" s="207"/>
      <c r="L104" s="207"/>
      <c r="M104" s="207"/>
      <c r="N104" s="207"/>
      <c r="O104" s="207"/>
      <c r="P104" s="207"/>
      <c r="Q104" s="207"/>
      <c r="R104" s="207"/>
      <c r="S104" s="207"/>
      <c r="T104" s="207"/>
      <c r="U104" s="207"/>
      <c r="V104" s="208">
        <v>713480</v>
      </c>
      <c r="W104" s="209"/>
      <c r="X104" s="18"/>
      <c r="Y104" s="18"/>
      <c r="Z104" s="18"/>
      <c r="AA104" s="202"/>
      <c r="AB104" s="119"/>
      <c r="AD104" s="119"/>
      <c r="AF104" s="119"/>
      <c r="AG104" s="169"/>
      <c r="AH104" s="119"/>
      <c r="AJ104" s="119"/>
      <c r="AL104" s="119"/>
    </row>
    <row r="105" spans="1:38" ht="25.5" x14ac:dyDescent="0.55000000000000004">
      <c r="A105" s="114"/>
      <c r="B105" s="205" t="s">
        <v>136</v>
      </c>
      <c r="C105" s="203"/>
      <c r="D105" s="202"/>
      <c r="E105" s="202"/>
      <c r="F105" s="202"/>
      <c r="G105" s="203"/>
      <c r="H105" s="202">
        <v>402352.5</v>
      </c>
      <c r="I105" s="210"/>
      <c r="J105" s="207"/>
      <c r="K105" s="207"/>
      <c r="L105" s="207"/>
      <c r="M105" s="207"/>
      <c r="N105" s="207"/>
      <c r="O105" s="207"/>
      <c r="P105" s="207"/>
      <c r="Q105" s="207"/>
      <c r="R105" s="207"/>
      <c r="S105" s="207"/>
      <c r="T105" s="207"/>
      <c r="U105" s="207"/>
      <c r="V105" s="208">
        <v>240752.5</v>
      </c>
      <c r="W105" s="209"/>
      <c r="X105" s="18"/>
      <c r="Y105" s="18"/>
      <c r="Z105" s="18"/>
      <c r="AA105" s="202"/>
      <c r="AB105" s="119"/>
      <c r="AD105" s="119"/>
      <c r="AF105" s="119"/>
      <c r="AG105" s="169"/>
      <c r="AH105" s="119"/>
      <c r="AJ105" s="119"/>
      <c r="AL105" s="119"/>
    </row>
    <row r="106" spans="1:38" ht="25.5" x14ac:dyDescent="0.55000000000000004">
      <c r="A106" s="114"/>
      <c r="B106" s="205" t="s">
        <v>137</v>
      </c>
      <c r="C106" s="203"/>
      <c r="D106" s="202"/>
      <c r="E106" s="202"/>
      <c r="F106" s="202"/>
      <c r="G106" s="203"/>
      <c r="H106" s="202">
        <v>792662.03</v>
      </c>
      <c r="I106" s="210"/>
      <c r="J106" s="207"/>
      <c r="K106" s="207"/>
      <c r="L106" s="207"/>
      <c r="M106" s="207"/>
      <c r="N106" s="207"/>
      <c r="O106" s="207"/>
      <c r="P106" s="207"/>
      <c r="Q106" s="207"/>
      <c r="R106" s="207"/>
      <c r="S106" s="207"/>
      <c r="T106" s="207"/>
      <c r="U106" s="207"/>
      <c r="V106" s="208">
        <v>816488.73</v>
      </c>
      <c r="W106" s="209"/>
      <c r="X106" s="18"/>
      <c r="Y106" s="18"/>
      <c r="Z106" s="18"/>
      <c r="AA106" s="202"/>
      <c r="AB106" s="119"/>
      <c r="AD106" s="119"/>
      <c r="AF106" s="119"/>
      <c r="AG106" s="169"/>
      <c r="AH106" s="119"/>
      <c r="AJ106" s="119"/>
      <c r="AL106" s="119"/>
    </row>
    <row r="107" spans="1:38" ht="25.5" x14ac:dyDescent="0.55000000000000004">
      <c r="A107" s="114"/>
      <c r="B107" s="205" t="s">
        <v>138</v>
      </c>
      <c r="C107" s="203"/>
      <c r="D107" s="202"/>
      <c r="E107" s="202"/>
      <c r="F107" s="202"/>
      <c r="G107" s="203"/>
      <c r="H107" s="202">
        <v>1442000</v>
      </c>
      <c r="I107" s="210"/>
      <c r="J107" s="207"/>
      <c r="K107" s="207"/>
      <c r="L107" s="207"/>
      <c r="M107" s="207"/>
      <c r="N107" s="207"/>
      <c r="O107" s="207"/>
      <c r="P107" s="207"/>
      <c r="Q107" s="207"/>
      <c r="R107" s="207"/>
      <c r="S107" s="207"/>
      <c r="T107" s="207"/>
      <c r="U107" s="207"/>
      <c r="V107" s="208">
        <v>1580000</v>
      </c>
      <c r="W107" s="209"/>
      <c r="X107" s="18"/>
      <c r="Y107" s="18"/>
      <c r="Z107" s="18"/>
      <c r="AA107" s="202"/>
      <c r="AB107" s="119"/>
      <c r="AD107" s="119"/>
      <c r="AF107" s="119"/>
      <c r="AG107" s="169"/>
      <c r="AH107" s="119"/>
      <c r="AJ107" s="119"/>
      <c r="AL107" s="119"/>
    </row>
    <row r="108" spans="1:38" ht="25.5" x14ac:dyDescent="0.55000000000000004">
      <c r="A108" s="114"/>
      <c r="B108" s="205" t="s">
        <v>139</v>
      </c>
      <c r="C108" s="203"/>
      <c r="D108" s="202"/>
      <c r="E108" s="202"/>
      <c r="F108" s="202"/>
      <c r="G108" s="203"/>
      <c r="H108" s="202">
        <v>0</v>
      </c>
      <c r="I108" s="210"/>
      <c r="J108" s="207"/>
      <c r="K108" s="207"/>
      <c r="L108" s="207"/>
      <c r="M108" s="207"/>
      <c r="N108" s="207"/>
      <c r="O108" s="207"/>
      <c r="P108" s="207"/>
      <c r="Q108" s="207"/>
      <c r="R108" s="207"/>
      <c r="S108" s="207"/>
      <c r="T108" s="207"/>
      <c r="U108" s="207"/>
      <c r="V108" s="208">
        <v>0</v>
      </c>
      <c r="W108" s="209"/>
      <c r="X108" s="18"/>
      <c r="Y108" s="18"/>
      <c r="Z108" s="18"/>
      <c r="AA108" s="202"/>
      <c r="AB108" s="119"/>
      <c r="AD108" s="119"/>
      <c r="AF108" s="119"/>
      <c r="AG108" s="169"/>
      <c r="AH108" s="119"/>
      <c r="AJ108" s="119"/>
      <c r="AL108" s="119"/>
    </row>
    <row r="109" spans="1:38" ht="25.5" x14ac:dyDescent="0.55000000000000004">
      <c r="A109" s="114"/>
      <c r="B109" s="205" t="s">
        <v>140</v>
      </c>
      <c r="C109" s="203"/>
      <c r="D109" s="202"/>
      <c r="E109" s="202"/>
      <c r="F109" s="202"/>
      <c r="G109" s="203"/>
      <c r="H109" s="202">
        <v>0</v>
      </c>
      <c r="I109" s="210"/>
      <c r="J109" s="207"/>
      <c r="K109" s="207"/>
      <c r="L109" s="207"/>
      <c r="M109" s="207"/>
      <c r="N109" s="207"/>
      <c r="O109" s="207"/>
      <c r="P109" s="207"/>
      <c r="Q109" s="207"/>
      <c r="R109" s="207"/>
      <c r="S109" s="207"/>
      <c r="T109" s="207"/>
      <c r="U109" s="207"/>
      <c r="V109" s="208">
        <v>0</v>
      </c>
      <c r="W109" s="209"/>
      <c r="X109" s="18"/>
      <c r="Y109" s="18"/>
      <c r="Z109" s="18"/>
      <c r="AA109" s="202"/>
      <c r="AB109" s="119"/>
      <c r="AD109" s="119"/>
      <c r="AF109" s="119"/>
      <c r="AG109" s="169"/>
      <c r="AH109" s="119"/>
      <c r="AJ109" s="119"/>
      <c r="AL109" s="119"/>
    </row>
    <row r="110" spans="1:38" ht="25.5" x14ac:dyDescent="0.55000000000000004">
      <c r="A110" s="114"/>
      <c r="B110" s="205" t="s">
        <v>141</v>
      </c>
      <c r="C110" s="203"/>
      <c r="D110" s="202"/>
      <c r="E110" s="202"/>
      <c r="F110" s="202"/>
      <c r="G110" s="203"/>
      <c r="H110" s="202">
        <v>54701</v>
      </c>
      <c r="I110" s="210"/>
      <c r="J110" s="207"/>
      <c r="K110" s="207"/>
      <c r="L110" s="207"/>
      <c r="M110" s="207"/>
      <c r="N110" s="207"/>
      <c r="O110" s="207"/>
      <c r="P110" s="207"/>
      <c r="Q110" s="207"/>
      <c r="R110" s="207"/>
      <c r="S110" s="207"/>
      <c r="T110" s="207"/>
      <c r="U110" s="207"/>
      <c r="V110" s="208">
        <v>52967</v>
      </c>
      <c r="W110" s="209"/>
      <c r="X110" s="18"/>
      <c r="Y110" s="18"/>
      <c r="Z110" s="18"/>
      <c r="AA110" s="202"/>
      <c r="AB110" s="119"/>
      <c r="AD110" s="119"/>
      <c r="AF110" s="119"/>
      <c r="AG110" s="169"/>
      <c r="AH110" s="119"/>
      <c r="AJ110" s="119"/>
      <c r="AL110" s="119"/>
    </row>
    <row r="111" spans="1:38" ht="25.5" x14ac:dyDescent="0.55000000000000004">
      <c r="A111" s="114"/>
      <c r="B111" s="205" t="s">
        <v>142</v>
      </c>
      <c r="C111" s="203"/>
      <c r="D111" s="202"/>
      <c r="E111" s="202"/>
      <c r="F111" s="202"/>
      <c r="G111" s="203"/>
      <c r="H111" s="202">
        <v>338910.3</v>
      </c>
      <c r="I111" s="210"/>
      <c r="J111" s="207"/>
      <c r="K111" s="207"/>
      <c r="L111" s="207"/>
      <c r="M111" s="207"/>
      <c r="N111" s="207"/>
      <c r="O111" s="207"/>
      <c r="P111" s="207"/>
      <c r="Q111" s="207"/>
      <c r="R111" s="207"/>
      <c r="S111" s="207"/>
      <c r="T111" s="207"/>
      <c r="U111" s="207"/>
      <c r="V111" s="208">
        <v>225810.3</v>
      </c>
      <c r="W111" s="209"/>
      <c r="X111" s="18"/>
      <c r="Y111" s="18"/>
      <c r="Z111" s="18"/>
      <c r="AA111" s="202"/>
      <c r="AB111" s="119"/>
      <c r="AD111" s="119"/>
      <c r="AF111" s="119"/>
      <c r="AG111" s="169"/>
      <c r="AH111" s="119"/>
      <c r="AJ111" s="119"/>
      <c r="AL111" s="119"/>
    </row>
    <row r="112" spans="1:38" ht="25.5" x14ac:dyDescent="0.55000000000000004">
      <c r="A112" s="114"/>
      <c r="B112" s="205" t="s">
        <v>143</v>
      </c>
      <c r="C112" s="203"/>
      <c r="D112" s="202"/>
      <c r="E112" s="202"/>
      <c r="F112" s="202"/>
      <c r="G112" s="203"/>
      <c r="H112" s="202">
        <v>3546180</v>
      </c>
      <c r="I112" s="210"/>
      <c r="J112" s="207"/>
      <c r="K112" s="207"/>
      <c r="L112" s="207"/>
      <c r="M112" s="207"/>
      <c r="N112" s="207"/>
      <c r="O112" s="207"/>
      <c r="P112" s="207"/>
      <c r="Q112" s="207"/>
      <c r="R112" s="207"/>
      <c r="S112" s="207"/>
      <c r="T112" s="207"/>
      <c r="U112" s="207"/>
      <c r="V112" s="208">
        <v>873180</v>
      </c>
      <c r="W112" s="209"/>
      <c r="X112" s="18"/>
      <c r="Y112" s="18"/>
      <c r="Z112" s="18"/>
      <c r="AA112" s="202"/>
      <c r="AB112" s="119"/>
      <c r="AD112" s="119"/>
      <c r="AF112" s="119"/>
      <c r="AG112" s="169"/>
      <c r="AH112" s="119"/>
      <c r="AJ112" s="119"/>
      <c r="AL112" s="119"/>
    </row>
    <row r="113" spans="1:41" ht="25.15" customHeight="1" x14ac:dyDescent="0.55000000000000004">
      <c r="A113" s="114"/>
      <c r="B113" s="205" t="s">
        <v>144</v>
      </c>
      <c r="C113" s="199"/>
      <c r="D113" s="200"/>
      <c r="E113" s="200"/>
      <c r="F113" s="200"/>
      <c r="G113" s="211"/>
      <c r="H113" s="202">
        <v>369134.24</v>
      </c>
      <c r="I113" s="210"/>
      <c r="J113" s="207"/>
      <c r="K113" s="207"/>
      <c r="L113" s="207"/>
      <c r="M113" s="207"/>
      <c r="N113" s="207"/>
      <c r="O113" s="207"/>
      <c r="P113" s="207"/>
      <c r="Q113" s="207"/>
      <c r="R113" s="207"/>
      <c r="S113" s="207"/>
      <c r="T113" s="207"/>
      <c r="U113" s="207"/>
      <c r="V113" s="208">
        <v>356877.58</v>
      </c>
      <c r="W113" s="209"/>
      <c r="X113" s="18"/>
      <c r="Y113" s="18"/>
      <c r="Z113" s="18"/>
      <c r="AA113" s="202"/>
      <c r="AB113" s="119"/>
      <c r="AD113" s="119"/>
      <c r="AF113" s="119"/>
      <c r="AG113" s="169"/>
      <c r="AH113" s="119"/>
      <c r="AJ113" s="119"/>
      <c r="AL113" s="119"/>
    </row>
    <row r="114" spans="1:41" ht="25.15" customHeight="1" x14ac:dyDescent="0.55000000000000004">
      <c r="A114" s="114"/>
      <c r="B114" s="212" t="s">
        <v>145</v>
      </c>
      <c r="C114" s="213"/>
      <c r="D114" s="200"/>
      <c r="E114" s="200"/>
      <c r="F114" s="200"/>
      <c r="G114" s="211"/>
      <c r="H114" s="202">
        <v>955500</v>
      </c>
      <c r="I114" s="210"/>
      <c r="J114" s="207"/>
      <c r="K114" s="207"/>
      <c r="L114" s="207"/>
      <c r="M114" s="207"/>
      <c r="N114" s="207"/>
      <c r="O114" s="207"/>
      <c r="P114" s="207"/>
      <c r="Q114" s="207"/>
      <c r="R114" s="207"/>
      <c r="S114" s="207"/>
      <c r="T114" s="207"/>
      <c r="U114" s="207"/>
      <c r="V114" s="208">
        <v>1653800</v>
      </c>
      <c r="W114" s="209"/>
      <c r="X114" s="18"/>
      <c r="Y114" s="18"/>
      <c r="Z114" s="18"/>
      <c r="AA114" s="202"/>
      <c r="AB114" s="119"/>
      <c r="AD114" s="119"/>
      <c r="AF114" s="119"/>
      <c r="AG114" s="169"/>
      <c r="AH114" s="119"/>
      <c r="AJ114" s="119"/>
      <c r="AL114" s="119"/>
    </row>
    <row r="115" spans="1:41" ht="25.15" customHeight="1" x14ac:dyDescent="0.55000000000000004">
      <c r="A115" s="114"/>
      <c r="B115" s="205" t="s">
        <v>146</v>
      </c>
      <c r="C115" s="214"/>
      <c r="D115" s="200"/>
      <c r="E115" s="200"/>
      <c r="F115" s="200"/>
      <c r="G115" s="215"/>
      <c r="H115" s="202">
        <f>4533067.88-H112</f>
        <v>986887.87999999989</v>
      </c>
      <c r="I115" s="210"/>
      <c r="J115" s="207"/>
      <c r="K115" s="207"/>
      <c r="L115" s="207"/>
      <c r="M115" s="207"/>
      <c r="N115" s="207"/>
      <c r="O115" s="207"/>
      <c r="P115" s="207"/>
      <c r="Q115" s="207"/>
      <c r="R115" s="207"/>
      <c r="S115" s="207"/>
      <c r="T115" s="207"/>
      <c r="U115" s="207"/>
      <c r="V115" s="208"/>
      <c r="W115" s="209"/>
      <c r="X115" s="18"/>
      <c r="Y115" s="18"/>
      <c r="Z115" s="18"/>
      <c r="AA115" s="202"/>
      <c r="AB115" s="119"/>
      <c r="AD115" s="119"/>
      <c r="AF115" s="119"/>
      <c r="AG115" s="169"/>
      <c r="AH115" s="119"/>
      <c r="AJ115" s="119"/>
      <c r="AL115" s="119"/>
    </row>
    <row r="116" spans="1:41" ht="25.15" customHeight="1" x14ac:dyDescent="0.55000000000000004">
      <c r="A116" s="216"/>
      <c r="B116" s="217" t="s">
        <v>147</v>
      </c>
      <c r="C116" s="218"/>
      <c r="D116" s="218"/>
      <c r="E116" s="218"/>
      <c r="F116" s="218"/>
      <c r="G116" s="218"/>
      <c r="H116" s="218"/>
      <c r="I116" s="219"/>
      <c r="J116" s="207"/>
      <c r="K116" s="207"/>
      <c r="L116" s="207"/>
      <c r="M116" s="207"/>
      <c r="N116" s="207"/>
      <c r="O116" s="207"/>
      <c r="P116" s="207"/>
      <c r="Q116" s="207"/>
      <c r="R116" s="207"/>
      <c r="S116" s="207"/>
      <c r="T116" s="207"/>
      <c r="U116" s="207"/>
      <c r="V116" s="220">
        <f>SUM(V102:V115)</f>
        <v>10617309.74</v>
      </c>
      <c r="W116" s="209"/>
      <c r="X116" s="18"/>
      <c r="Y116" s="18"/>
      <c r="Z116" s="18"/>
      <c r="AA116" s="202"/>
      <c r="AB116" s="119"/>
      <c r="AD116" s="119"/>
      <c r="AF116" s="119"/>
      <c r="AG116" s="169"/>
      <c r="AH116" s="119"/>
      <c r="AJ116" s="119"/>
      <c r="AL116" s="119"/>
    </row>
    <row r="117" spans="1:41" ht="25.15" customHeight="1" x14ac:dyDescent="0.55000000000000004">
      <c r="A117" s="114"/>
      <c r="B117" s="141"/>
      <c r="C117" s="221"/>
      <c r="D117" s="128"/>
      <c r="E117" s="128"/>
      <c r="F117" s="128"/>
      <c r="G117" s="116"/>
      <c r="H117" s="116"/>
      <c r="I117" s="116"/>
      <c r="J117" s="112"/>
      <c r="K117" s="112"/>
      <c r="L117" s="112"/>
      <c r="M117" s="112"/>
      <c r="N117" s="112"/>
      <c r="O117" s="112"/>
      <c r="P117" s="112"/>
      <c r="Q117" s="112"/>
      <c r="R117" s="112"/>
      <c r="S117" s="112"/>
      <c r="T117" s="112"/>
      <c r="U117" s="112"/>
      <c r="V117" s="112"/>
      <c r="W117" s="113"/>
      <c r="X117" s="18"/>
      <c r="Y117" s="18"/>
      <c r="Z117" s="18"/>
      <c r="AA117" s="118"/>
      <c r="AB117" s="119"/>
      <c r="AD117" s="119"/>
      <c r="AF117" s="119"/>
      <c r="AG117" s="169"/>
      <c r="AH117" s="119"/>
      <c r="AJ117" s="119"/>
      <c r="AL117" s="119"/>
    </row>
    <row r="118" spans="1:41" ht="31.9" customHeight="1" x14ac:dyDescent="0.9">
      <c r="A118" s="222" t="s">
        <v>148</v>
      </c>
      <c r="B118" s="119"/>
      <c r="C118" s="223"/>
      <c r="D118" s="224"/>
      <c r="E118" s="224"/>
      <c r="F118" s="224"/>
      <c r="G118" s="225"/>
      <c r="H118" s="116"/>
      <c r="I118" s="116"/>
      <c r="J118" s="112"/>
      <c r="K118" s="112"/>
      <c r="L118" s="112"/>
      <c r="M118" s="112"/>
      <c r="N118" s="112"/>
      <c r="O118" s="112"/>
      <c r="P118" s="112"/>
      <c r="Q118" s="112"/>
      <c r="R118" s="112"/>
      <c r="S118" s="112"/>
      <c r="T118" s="112"/>
      <c r="U118" s="112"/>
      <c r="V118" s="112"/>
      <c r="W118" s="113"/>
      <c r="X118" s="18"/>
      <c r="Y118" s="18"/>
      <c r="Z118" s="18"/>
      <c r="AA118" s="118"/>
      <c r="AB118" s="119"/>
      <c r="AD118" s="119"/>
      <c r="AF118" s="119"/>
      <c r="AG118" s="169"/>
      <c r="AH118" s="119"/>
      <c r="AJ118" s="119"/>
      <c r="AL118" s="119"/>
    </row>
    <row r="119" spans="1:41" ht="25.15" customHeight="1" x14ac:dyDescent="0.55000000000000004">
      <c r="A119" s="226"/>
      <c r="B119" s="227" t="s">
        <v>7</v>
      </c>
      <c r="C119" s="228"/>
      <c r="D119" s="229"/>
      <c r="E119" s="229"/>
      <c r="F119" s="229"/>
      <c r="G119" s="230"/>
      <c r="H119" s="231" t="s">
        <v>149</v>
      </c>
      <c r="I119" s="142"/>
      <c r="J119" s="112"/>
      <c r="K119" s="112"/>
      <c r="L119" s="112"/>
      <c r="M119" s="112"/>
      <c r="N119" s="112"/>
      <c r="O119" s="112"/>
      <c r="P119" s="112"/>
      <c r="Q119" s="112"/>
      <c r="R119" s="112"/>
      <c r="S119" s="112"/>
      <c r="T119" s="112"/>
      <c r="U119" s="112"/>
      <c r="V119" s="112"/>
      <c r="W119" s="113"/>
      <c r="X119" s="18"/>
      <c r="Y119" s="18"/>
      <c r="Z119" s="18"/>
      <c r="AA119" s="118"/>
      <c r="AB119" s="119"/>
      <c r="AD119" s="119"/>
      <c r="AF119" s="119"/>
      <c r="AG119" s="169"/>
      <c r="AH119" s="119"/>
      <c r="AJ119" s="119"/>
      <c r="AL119" s="119"/>
    </row>
    <row r="120" spans="1:41" ht="30.75" customHeight="1" x14ac:dyDescent="0.9">
      <c r="A120" s="232"/>
      <c r="B120" s="233" t="s">
        <v>133</v>
      </c>
      <c r="C120" s="234"/>
      <c r="D120" s="235"/>
      <c r="E120" s="235"/>
      <c r="F120" s="235"/>
      <c r="G120" s="234"/>
      <c r="H120" s="236">
        <v>4078503.95</v>
      </c>
      <c r="I120" s="237">
        <v>3794530.6</v>
      </c>
      <c r="J120" s="112"/>
      <c r="K120" s="112"/>
      <c r="L120" s="112"/>
      <c r="M120" s="112"/>
      <c r="N120" s="112"/>
      <c r="O120" s="112"/>
      <c r="P120" s="112"/>
      <c r="Q120" s="112"/>
      <c r="R120" s="112"/>
      <c r="S120" s="112"/>
      <c r="T120" s="112"/>
      <c r="U120" s="112"/>
      <c r="V120" s="238"/>
      <c r="W120" s="113"/>
      <c r="X120" s="18"/>
      <c r="Y120" s="18"/>
      <c r="Z120" s="18"/>
      <c r="AA120" s="118"/>
      <c r="AB120" s="119"/>
      <c r="AD120" s="119"/>
      <c r="AF120" s="119"/>
      <c r="AG120" s="169"/>
      <c r="AH120" s="119"/>
      <c r="AJ120" s="119"/>
      <c r="AL120" s="119"/>
    </row>
    <row r="121" spans="1:41" ht="30.75" customHeight="1" x14ac:dyDescent="0.9">
      <c r="A121" s="232"/>
      <c r="B121" s="233" t="s">
        <v>134</v>
      </c>
      <c r="C121" s="234"/>
      <c r="D121" s="235"/>
      <c r="E121" s="235"/>
      <c r="F121" s="235"/>
      <c r="G121" s="234"/>
      <c r="H121" s="236">
        <v>1319923.06</v>
      </c>
      <c r="I121" s="237">
        <v>939054.53</v>
      </c>
      <c r="J121" s="112"/>
      <c r="K121" s="112"/>
      <c r="L121" s="112"/>
      <c r="M121" s="112"/>
      <c r="N121" s="112"/>
      <c r="O121" s="112"/>
      <c r="P121" s="112"/>
      <c r="Q121" s="112"/>
      <c r="R121" s="112"/>
      <c r="S121" s="112"/>
      <c r="T121" s="112"/>
      <c r="U121" s="112"/>
      <c r="V121" s="238"/>
      <c r="W121" s="113"/>
      <c r="X121" s="18"/>
      <c r="Y121" s="18"/>
      <c r="Z121" s="18"/>
      <c r="AA121" s="118"/>
      <c r="AB121" s="119"/>
      <c r="AD121" s="119"/>
      <c r="AF121" s="119"/>
      <c r="AG121" s="169"/>
      <c r="AH121" s="119"/>
      <c r="AJ121" s="119"/>
      <c r="AL121" s="119"/>
    </row>
    <row r="122" spans="1:41" ht="30.75" customHeight="1" x14ac:dyDescent="0.9">
      <c r="A122" s="232"/>
      <c r="B122" s="233" t="s">
        <v>135</v>
      </c>
      <c r="C122" s="234"/>
      <c r="D122" s="235"/>
      <c r="E122" s="235"/>
      <c r="F122" s="235"/>
      <c r="G122" s="234"/>
      <c r="H122" s="236">
        <v>365164.2</v>
      </c>
      <c r="I122" s="237">
        <v>432097</v>
      </c>
      <c r="J122" s="112"/>
      <c r="K122" s="112"/>
      <c r="L122" s="112"/>
      <c r="M122" s="112"/>
      <c r="N122" s="112"/>
      <c r="O122" s="112"/>
      <c r="P122" s="112"/>
      <c r="Q122" s="112"/>
      <c r="R122" s="112"/>
      <c r="S122" s="112"/>
      <c r="T122" s="112"/>
      <c r="U122" s="112"/>
      <c r="V122" s="238"/>
      <c r="W122" s="113"/>
      <c r="X122" s="18"/>
      <c r="Y122" s="18"/>
      <c r="Z122" s="18"/>
      <c r="AA122" s="118"/>
      <c r="AB122" s="119"/>
      <c r="AD122" s="119"/>
      <c r="AF122" s="119"/>
      <c r="AG122" s="169"/>
      <c r="AH122" s="119"/>
      <c r="AJ122" s="119"/>
      <c r="AL122" s="119"/>
    </row>
    <row r="123" spans="1:41" ht="30.75" customHeight="1" x14ac:dyDescent="0.9">
      <c r="A123" s="232"/>
      <c r="B123" s="233" t="s">
        <v>150</v>
      </c>
      <c r="C123" s="234"/>
      <c r="D123" s="235"/>
      <c r="E123" s="235"/>
      <c r="F123" s="235"/>
      <c r="G123" s="234"/>
      <c r="H123" s="236">
        <v>316368.21999999997</v>
      </c>
      <c r="I123" s="237">
        <v>326076.18</v>
      </c>
      <c r="J123" s="112"/>
      <c r="K123" s="112"/>
      <c r="L123" s="112"/>
      <c r="M123" s="112"/>
      <c r="N123" s="112"/>
      <c r="O123" s="112"/>
      <c r="P123" s="112"/>
      <c r="Q123" s="112"/>
      <c r="R123" s="112"/>
      <c r="S123" s="112"/>
      <c r="T123" s="112"/>
      <c r="U123" s="112"/>
      <c r="V123" s="238"/>
      <c r="W123" s="113"/>
      <c r="X123" s="18"/>
      <c r="Y123" s="18"/>
      <c r="Z123" s="18"/>
      <c r="AA123" s="118"/>
      <c r="AB123" s="119"/>
      <c r="AD123" s="119"/>
      <c r="AF123" s="119"/>
      <c r="AG123" s="169"/>
      <c r="AH123" s="119"/>
      <c r="AJ123" s="119"/>
      <c r="AL123" s="119"/>
    </row>
    <row r="124" spans="1:41" ht="30.75" customHeight="1" x14ac:dyDescent="0.9">
      <c r="A124" s="114"/>
      <c r="B124" s="233" t="s">
        <v>151</v>
      </c>
      <c r="C124" s="234"/>
      <c r="D124" s="235"/>
      <c r="E124" s="235"/>
      <c r="F124" s="235"/>
      <c r="G124" s="234"/>
      <c r="H124" s="236">
        <v>50363</v>
      </c>
      <c r="I124" s="237">
        <f>8060+15907.9+151500.16</f>
        <v>175468.06</v>
      </c>
      <c r="J124" s="112"/>
      <c r="K124" s="112"/>
      <c r="L124" s="112"/>
      <c r="M124" s="112"/>
      <c r="N124" s="112"/>
      <c r="O124" s="112"/>
      <c r="P124" s="112"/>
      <c r="Q124" s="112"/>
      <c r="R124" s="112"/>
      <c r="S124" s="112"/>
      <c r="T124" s="112"/>
      <c r="U124" s="112"/>
      <c r="V124" s="238"/>
      <c r="W124" s="113"/>
      <c r="X124" s="18"/>
      <c r="Y124" s="18"/>
      <c r="Z124" s="18"/>
      <c r="AA124" s="118"/>
      <c r="AB124" s="119"/>
      <c r="AD124" s="119"/>
      <c r="AF124" s="119"/>
      <c r="AG124" s="169"/>
      <c r="AH124" s="119"/>
      <c r="AJ124" s="119"/>
      <c r="AL124" s="119"/>
    </row>
    <row r="125" spans="1:41" ht="25.15" customHeight="1" x14ac:dyDescent="0.7">
      <c r="A125" s="239"/>
      <c r="B125" s="240"/>
      <c r="C125" s="241"/>
      <c r="D125" s="235"/>
      <c r="E125" s="242" t="s">
        <v>152</v>
      </c>
      <c r="F125" s="229"/>
      <c r="G125" s="243" t="s">
        <v>34</v>
      </c>
      <c r="H125" s="244">
        <f>SUM(H120:H124)</f>
        <v>6130322.4299999997</v>
      </c>
      <c r="I125" s="245">
        <f>SUM(I120:I124)</f>
        <v>5667226.3699999992</v>
      </c>
      <c r="J125" s="246"/>
      <c r="K125" s="246"/>
      <c r="L125" s="246"/>
      <c r="M125" s="246"/>
      <c r="N125" s="246"/>
      <c r="O125" s="246"/>
      <c r="P125" s="246"/>
      <c r="Q125" s="246"/>
      <c r="R125" s="246"/>
      <c r="S125" s="246"/>
      <c r="T125" s="246"/>
      <c r="U125" s="246"/>
      <c r="V125" s="246">
        <f>SUM(V120:V124)</f>
        <v>0</v>
      </c>
      <c r="W125" s="113"/>
      <c r="X125" s="18"/>
      <c r="Y125" s="18"/>
      <c r="Z125" s="18"/>
      <c r="AA125" s="118"/>
      <c r="AB125" s="119"/>
      <c r="AD125" s="119"/>
      <c r="AF125" s="119"/>
      <c r="AG125" s="169"/>
      <c r="AH125" s="119"/>
      <c r="AJ125" s="119"/>
      <c r="AL125" s="119"/>
    </row>
    <row r="126" spans="1:41" ht="25.15" customHeight="1" x14ac:dyDescent="0.8">
      <c r="A126" s="114"/>
      <c r="B126" s="247"/>
      <c r="C126" s="248"/>
      <c r="D126" s="249"/>
      <c r="E126" s="249"/>
      <c r="F126" s="249"/>
      <c r="G126" s="248"/>
      <c r="H126" s="116"/>
      <c r="I126" s="116"/>
      <c r="J126" s="112"/>
      <c r="K126" s="112"/>
      <c r="L126" s="112"/>
      <c r="M126" s="112"/>
      <c r="N126" s="112"/>
      <c r="O126" s="112"/>
      <c r="P126" s="112"/>
      <c r="Q126" s="112"/>
      <c r="R126" s="112"/>
      <c r="S126" s="112"/>
      <c r="T126" s="112"/>
      <c r="U126" s="112"/>
      <c r="V126" s="112"/>
      <c r="W126" s="113"/>
      <c r="X126" s="18"/>
      <c r="Y126" s="18"/>
      <c r="Z126" s="18"/>
      <c r="AA126" s="118"/>
      <c r="AB126" s="119"/>
      <c r="AD126" s="119"/>
      <c r="AF126" s="119"/>
      <c r="AH126" s="119"/>
      <c r="AJ126" s="119"/>
      <c r="AL126" s="119"/>
    </row>
    <row r="127" spans="1:41" ht="25.15" customHeight="1" x14ac:dyDescent="0.8">
      <c r="A127" s="114"/>
      <c r="B127" s="247"/>
      <c r="C127" s="248"/>
      <c r="D127" s="249"/>
      <c r="E127" s="249"/>
      <c r="F127" s="249"/>
      <c r="G127" s="248"/>
      <c r="H127" s="116"/>
      <c r="I127" s="116"/>
      <c r="J127" s="112"/>
      <c r="K127" s="112"/>
      <c r="L127" s="112"/>
      <c r="M127" s="112"/>
      <c r="N127" s="112"/>
      <c r="O127" s="112"/>
      <c r="P127" s="112"/>
      <c r="Q127" s="112"/>
      <c r="R127" s="112"/>
      <c r="S127" s="112"/>
      <c r="T127" s="112"/>
      <c r="U127" s="112"/>
      <c r="V127" s="112"/>
      <c r="W127" s="113"/>
      <c r="X127" s="18"/>
      <c r="Y127" s="18"/>
      <c r="Z127" s="18"/>
      <c r="AA127" s="118"/>
      <c r="AB127" s="119"/>
      <c r="AD127" s="119"/>
      <c r="AF127" s="119"/>
      <c r="AH127" s="119"/>
      <c r="AJ127" s="119"/>
      <c r="AL127" s="119"/>
    </row>
    <row r="128" spans="1:41" ht="25.15" customHeight="1" x14ac:dyDescent="0.8">
      <c r="A128" s="114"/>
      <c r="B128" s="247"/>
      <c r="C128" s="248"/>
      <c r="D128" s="249"/>
      <c r="E128" s="249"/>
      <c r="F128" s="249"/>
      <c r="G128" s="248"/>
      <c r="H128" s="116"/>
      <c r="I128" s="116"/>
      <c r="J128" s="112"/>
      <c r="K128" s="112"/>
      <c r="L128" s="112"/>
      <c r="M128" s="112"/>
      <c r="N128" s="112"/>
      <c r="O128" s="112"/>
      <c r="P128" s="112"/>
      <c r="Q128" s="112"/>
      <c r="R128" s="112"/>
      <c r="S128" s="112"/>
      <c r="T128" s="112"/>
      <c r="U128" s="112"/>
      <c r="V128" s="112"/>
      <c r="W128" s="113"/>
      <c r="X128" s="18"/>
      <c r="Y128" s="18"/>
      <c r="Z128" s="18"/>
      <c r="AA128" s="118"/>
      <c r="AB128" s="119"/>
      <c r="AD128" s="119"/>
      <c r="AF128" s="119"/>
      <c r="AH128" s="119"/>
      <c r="AJ128" s="119"/>
      <c r="AL128" s="119"/>
      <c r="AN128" s="250"/>
      <c r="AO128" s="250"/>
    </row>
    <row r="129" spans="1:41" ht="25.15" customHeight="1" x14ac:dyDescent="0.8">
      <c r="A129" s="114"/>
      <c r="B129" s="247"/>
      <c r="C129" s="248"/>
      <c r="D129" s="249"/>
      <c r="E129" s="249"/>
      <c r="F129" s="249"/>
      <c r="G129" s="248"/>
      <c r="H129" s="116"/>
      <c r="I129" s="116"/>
      <c r="J129" s="112"/>
      <c r="K129" s="112"/>
      <c r="L129" s="112"/>
      <c r="M129" s="112"/>
      <c r="N129" s="112"/>
      <c r="O129" s="112"/>
      <c r="P129" s="112"/>
      <c r="Q129" s="112"/>
      <c r="R129" s="112"/>
      <c r="S129" s="112"/>
      <c r="T129" s="112"/>
      <c r="U129" s="112"/>
      <c r="V129" s="112"/>
      <c r="W129" s="113"/>
      <c r="X129" s="18"/>
      <c r="Y129" s="18"/>
      <c r="Z129" s="18"/>
      <c r="AA129" s="118"/>
      <c r="AB129" s="119"/>
      <c r="AD129" s="119"/>
      <c r="AF129" s="119"/>
      <c r="AH129" s="119"/>
      <c r="AJ129" s="119"/>
      <c r="AL129" s="119"/>
      <c r="AN129" s="109"/>
      <c r="AO129" s="109"/>
    </row>
    <row r="130" spans="1:41" ht="25.15" customHeight="1" x14ac:dyDescent="0.8">
      <c r="A130" s="114"/>
      <c r="B130" s="247"/>
      <c r="C130" s="248"/>
      <c r="D130" s="249"/>
      <c r="E130" s="249"/>
      <c r="F130" s="249"/>
      <c r="G130" s="248"/>
      <c r="H130" s="116"/>
      <c r="I130" s="116"/>
      <c r="J130" s="112"/>
      <c r="K130" s="112"/>
      <c r="L130" s="112"/>
      <c r="M130" s="112"/>
      <c r="N130" s="112"/>
      <c r="O130" s="112"/>
      <c r="P130" s="112"/>
      <c r="Q130" s="112"/>
      <c r="R130" s="112"/>
      <c r="S130" s="112"/>
      <c r="T130" s="112"/>
      <c r="U130" s="112"/>
      <c r="V130" s="112"/>
      <c r="W130" s="113"/>
      <c r="X130" s="18"/>
      <c r="Y130" s="18"/>
      <c r="Z130" s="18"/>
      <c r="AA130" s="118"/>
      <c r="AB130" s="119"/>
      <c r="AD130" s="119"/>
      <c r="AF130" s="119"/>
      <c r="AH130" s="119"/>
      <c r="AJ130" s="119"/>
      <c r="AL130" s="119"/>
      <c r="AN130" s="109"/>
      <c r="AO130" s="109"/>
    </row>
    <row r="131" spans="1:41" ht="25.15" customHeight="1" x14ac:dyDescent="0.8">
      <c r="A131" s="114"/>
      <c r="B131" s="247"/>
      <c r="C131" s="248"/>
      <c r="D131" s="249"/>
      <c r="E131" s="249"/>
      <c r="F131" s="249"/>
      <c r="G131" s="248"/>
      <c r="H131" s="116"/>
      <c r="I131" s="116"/>
      <c r="J131" s="112"/>
      <c r="K131" s="112"/>
      <c r="L131" s="112"/>
      <c r="M131" s="112"/>
      <c r="N131" s="112"/>
      <c r="O131" s="112"/>
      <c r="P131" s="112"/>
      <c r="Q131" s="112"/>
      <c r="R131" s="112"/>
      <c r="S131" s="112"/>
      <c r="T131" s="112"/>
      <c r="U131" s="112"/>
      <c r="V131" s="112"/>
      <c r="W131" s="113"/>
      <c r="X131" s="18"/>
      <c r="Y131" s="18"/>
      <c r="Z131" s="18"/>
      <c r="AA131" s="118"/>
      <c r="AB131" s="119"/>
      <c r="AD131" s="119"/>
      <c r="AF131" s="119"/>
      <c r="AH131" s="119"/>
      <c r="AJ131" s="119"/>
      <c r="AL131" s="119"/>
      <c r="AN131" s="109"/>
      <c r="AO131" s="109"/>
    </row>
    <row r="132" spans="1:41" ht="25.15" customHeight="1" x14ac:dyDescent="0.8">
      <c r="A132" s="114"/>
      <c r="B132" s="247"/>
      <c r="C132" s="248"/>
      <c r="D132" s="249"/>
      <c r="E132" s="249"/>
      <c r="F132" s="249"/>
      <c r="G132" s="248"/>
      <c r="H132" s="116"/>
      <c r="I132" s="116"/>
      <c r="J132" s="112"/>
      <c r="K132" s="112"/>
      <c r="L132" s="112"/>
      <c r="M132" s="112"/>
      <c r="N132" s="112"/>
      <c r="O132" s="112"/>
      <c r="P132" s="112"/>
      <c r="Q132" s="112"/>
      <c r="R132" s="112"/>
      <c r="S132" s="112"/>
      <c r="T132" s="112"/>
      <c r="U132" s="112"/>
      <c r="V132" s="112"/>
      <c r="W132" s="113"/>
      <c r="X132" s="18"/>
      <c r="Y132" s="18"/>
      <c r="Z132" s="18"/>
      <c r="AA132" s="118"/>
      <c r="AB132" s="119"/>
      <c r="AD132" s="119"/>
      <c r="AF132" s="119"/>
      <c r="AH132" s="119"/>
      <c r="AJ132" s="119"/>
      <c r="AL132" s="119"/>
      <c r="AN132" s="109"/>
      <c r="AO132" s="109"/>
    </row>
    <row r="133" spans="1:41" ht="25.15" customHeight="1" x14ac:dyDescent="0.75">
      <c r="A133" s="114"/>
      <c r="B133" s="251"/>
      <c r="C133" s="252"/>
      <c r="D133" s="249"/>
      <c r="E133" s="249"/>
      <c r="F133" s="249"/>
      <c r="G133" s="116"/>
      <c r="H133" s="116"/>
      <c r="I133" s="116"/>
      <c r="J133" s="112"/>
      <c r="K133" s="112"/>
      <c r="L133" s="112"/>
      <c r="M133" s="112"/>
      <c r="N133" s="112"/>
      <c r="O133" s="112"/>
      <c r="P133" s="112"/>
      <c r="Q133" s="112"/>
      <c r="R133" s="112"/>
      <c r="S133" s="112"/>
      <c r="T133" s="112"/>
      <c r="U133" s="112"/>
      <c r="V133" s="112"/>
      <c r="W133" s="113"/>
      <c r="X133" s="18"/>
      <c r="Y133" s="18"/>
      <c r="Z133" s="18"/>
      <c r="AA133" s="118"/>
      <c r="AB133" s="119"/>
      <c r="AD133" s="119"/>
      <c r="AF133" s="119"/>
      <c r="AH133" s="119"/>
      <c r="AJ133" s="119"/>
      <c r="AL133" s="119"/>
    </row>
    <row r="134" spans="1:41" ht="25.15" customHeight="1" x14ac:dyDescent="0.9">
      <c r="A134" s="114"/>
      <c r="B134" s="253"/>
      <c r="C134" s="254"/>
      <c r="D134" s="249"/>
      <c r="E134" s="249"/>
      <c r="F134" s="249"/>
      <c r="G134" s="116"/>
      <c r="H134" s="116"/>
      <c r="I134" s="116"/>
      <c r="J134" s="112"/>
      <c r="K134" s="112"/>
      <c r="L134" s="112"/>
      <c r="M134" s="112"/>
      <c r="N134" s="112"/>
      <c r="O134" s="112"/>
      <c r="P134" s="112"/>
      <c r="Q134" s="112"/>
      <c r="R134" s="112"/>
      <c r="S134" s="112"/>
      <c r="T134" s="112"/>
      <c r="U134" s="112"/>
      <c r="V134" s="112"/>
      <c r="W134" s="113"/>
      <c r="X134" s="18"/>
      <c r="Y134" s="18"/>
      <c r="Z134" s="18"/>
      <c r="AA134" s="118"/>
      <c r="AB134" s="119"/>
      <c r="AD134" s="119"/>
      <c r="AF134" s="119"/>
      <c r="AH134" s="119"/>
      <c r="AJ134" s="119"/>
      <c r="AL134" s="119"/>
    </row>
    <row r="135" spans="1:41" ht="25.15" customHeight="1" x14ac:dyDescent="0.75">
      <c r="A135" s="114"/>
      <c r="B135" s="177"/>
      <c r="C135" s="255"/>
      <c r="D135" s="249"/>
      <c r="E135" s="249"/>
      <c r="F135" s="249"/>
      <c r="G135" s="116"/>
      <c r="H135" s="116"/>
      <c r="I135" s="116"/>
      <c r="J135" s="112"/>
      <c r="K135" s="112"/>
      <c r="L135" s="112"/>
      <c r="M135" s="112"/>
      <c r="N135" s="112"/>
      <c r="O135" s="112"/>
      <c r="P135" s="112"/>
      <c r="Q135" s="112"/>
      <c r="R135" s="112"/>
      <c r="S135" s="112"/>
      <c r="T135" s="112"/>
      <c r="U135" s="112"/>
      <c r="V135" s="112"/>
      <c r="W135" s="113"/>
      <c r="X135" s="18"/>
      <c r="Y135" s="18"/>
      <c r="Z135" s="18"/>
      <c r="AA135" s="118"/>
      <c r="AB135" s="119"/>
      <c r="AD135" s="119"/>
      <c r="AF135" s="119"/>
      <c r="AH135" s="119"/>
      <c r="AJ135" s="119"/>
      <c r="AL135" s="119"/>
    </row>
    <row r="136" spans="1:41" ht="25.15" customHeight="1" x14ac:dyDescent="0.75">
      <c r="A136" s="114"/>
      <c r="B136" s="240"/>
      <c r="C136" s="252"/>
      <c r="D136" s="249"/>
      <c r="E136" s="249"/>
      <c r="F136" s="249"/>
      <c r="G136" s="116"/>
      <c r="H136" s="116"/>
      <c r="I136" s="116"/>
      <c r="J136" s="112"/>
      <c r="K136" s="112"/>
      <c r="L136" s="112"/>
      <c r="M136" s="112"/>
      <c r="N136" s="112"/>
      <c r="O136" s="112"/>
      <c r="P136" s="112"/>
      <c r="Q136" s="112"/>
      <c r="R136" s="112"/>
      <c r="S136" s="112"/>
      <c r="T136" s="112"/>
      <c r="U136" s="112"/>
      <c r="V136" s="112"/>
      <c r="W136" s="113"/>
      <c r="X136" s="18"/>
      <c r="Y136" s="18"/>
      <c r="Z136" s="18"/>
      <c r="AA136" s="118"/>
      <c r="AB136" s="119"/>
      <c r="AD136" s="119"/>
      <c r="AF136" s="119"/>
      <c r="AH136" s="119"/>
      <c r="AJ136" s="119"/>
      <c r="AL136" s="119"/>
    </row>
    <row r="137" spans="1:41" ht="25.15" customHeight="1" x14ac:dyDescent="0.75">
      <c r="A137" s="114"/>
      <c r="B137" s="251"/>
      <c r="C137" s="252"/>
      <c r="D137" s="249"/>
      <c r="E137" s="249"/>
      <c r="F137" s="249"/>
      <c r="G137" s="256"/>
      <c r="H137" s="256"/>
      <c r="I137" s="116"/>
      <c r="J137" s="112"/>
      <c r="K137" s="112"/>
      <c r="L137" s="112"/>
      <c r="M137" s="112"/>
      <c r="N137" s="112"/>
      <c r="O137" s="112"/>
      <c r="P137" s="112"/>
      <c r="Q137" s="112"/>
      <c r="R137" s="112"/>
      <c r="S137" s="112"/>
      <c r="T137" s="112"/>
      <c r="U137" s="112"/>
      <c r="V137" s="112"/>
      <c r="W137" s="113"/>
      <c r="X137" s="18"/>
      <c r="Y137" s="18"/>
      <c r="Z137" s="18"/>
      <c r="AA137" s="118"/>
      <c r="AB137" s="119"/>
      <c r="AD137" s="119"/>
      <c r="AF137" s="119"/>
      <c r="AH137" s="119"/>
      <c r="AJ137" s="119"/>
      <c r="AL137" s="119"/>
    </row>
    <row r="138" spans="1:41" ht="25.15" customHeight="1" x14ac:dyDescent="0.75">
      <c r="A138" s="114"/>
      <c r="B138" s="251"/>
      <c r="C138" s="252"/>
      <c r="D138" s="249"/>
      <c r="E138" s="249"/>
      <c r="F138" s="249"/>
      <c r="G138" s="256"/>
      <c r="H138" s="256"/>
      <c r="I138" s="116"/>
      <c r="J138" s="112"/>
      <c r="K138" s="112"/>
      <c r="L138" s="112"/>
      <c r="M138" s="112"/>
      <c r="N138" s="112"/>
      <c r="O138" s="112"/>
      <c r="P138" s="112"/>
      <c r="Q138" s="112"/>
      <c r="R138" s="112"/>
      <c r="S138" s="112"/>
      <c r="T138" s="112"/>
      <c r="U138" s="112"/>
      <c r="V138" s="112"/>
      <c r="W138" s="113"/>
      <c r="X138" s="18"/>
      <c r="Y138" s="18"/>
      <c r="Z138" s="18"/>
      <c r="AA138" s="118"/>
      <c r="AB138" s="119"/>
      <c r="AD138" s="119"/>
      <c r="AF138" s="119"/>
      <c r="AH138" s="119"/>
      <c r="AJ138" s="119"/>
      <c r="AL138" s="119"/>
    </row>
    <row r="139" spans="1:41" ht="25.15" customHeight="1" x14ac:dyDescent="0.55000000000000004">
      <c r="A139" s="114"/>
      <c r="B139" s="116"/>
      <c r="C139" s="116"/>
      <c r="D139" s="116"/>
      <c r="E139" s="116"/>
      <c r="F139" s="116"/>
      <c r="G139" s="116"/>
      <c r="H139" s="116"/>
      <c r="I139" s="116"/>
      <c r="J139" s="112"/>
      <c r="K139" s="112"/>
      <c r="L139" s="112"/>
      <c r="M139" s="112"/>
      <c r="N139" s="112"/>
      <c r="O139" s="112"/>
      <c r="P139" s="112"/>
      <c r="Q139" s="112"/>
      <c r="R139" s="112"/>
      <c r="S139" s="112"/>
      <c r="T139" s="112"/>
      <c r="U139" s="112"/>
      <c r="V139" s="112"/>
      <c r="W139" s="113"/>
      <c r="X139" s="18"/>
      <c r="Y139" s="18"/>
      <c r="Z139" s="18"/>
      <c r="AA139" s="118"/>
      <c r="AB139" s="119"/>
      <c r="AD139" s="119"/>
      <c r="AF139" s="119"/>
      <c r="AH139" s="119"/>
      <c r="AJ139" s="119"/>
      <c r="AL139" s="119"/>
    </row>
    <row r="140" spans="1:41" ht="25.15" customHeight="1" x14ac:dyDescent="0.55000000000000004">
      <c r="A140" s="18"/>
      <c r="B140" s="18"/>
      <c r="C140" s="18"/>
      <c r="D140" s="18"/>
      <c r="E140" s="18"/>
      <c r="F140" s="18"/>
      <c r="G140" s="18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  <c r="R140" s="112"/>
      <c r="S140" s="112"/>
      <c r="T140" s="112"/>
      <c r="U140" s="112"/>
      <c r="V140" s="112"/>
      <c r="W140" s="113"/>
      <c r="X140" s="18"/>
      <c r="Y140" s="18"/>
      <c r="Z140" s="18"/>
      <c r="AA140" s="118"/>
      <c r="AB140" s="119"/>
      <c r="AD140" s="119"/>
      <c r="AF140" s="119"/>
      <c r="AH140" s="119"/>
      <c r="AJ140" s="119"/>
      <c r="AL140" s="119"/>
    </row>
    <row r="141" spans="1:41" ht="25.15" customHeight="1" x14ac:dyDescent="0.55000000000000004">
      <c r="A141" s="18"/>
      <c r="B141" s="18"/>
      <c r="C141" s="18"/>
      <c r="D141" s="18"/>
      <c r="E141" s="18"/>
      <c r="F141" s="18"/>
      <c r="G141" s="18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  <c r="R141" s="112"/>
      <c r="S141" s="112"/>
      <c r="T141" s="112"/>
      <c r="U141" s="112"/>
      <c r="V141" s="112"/>
      <c r="W141" s="113"/>
      <c r="X141" s="18"/>
      <c r="Y141" s="18"/>
      <c r="Z141" s="18"/>
      <c r="AA141" s="118"/>
      <c r="AB141" s="119"/>
      <c r="AD141" s="119"/>
      <c r="AF141" s="119"/>
      <c r="AH141" s="119"/>
      <c r="AJ141" s="119"/>
      <c r="AL141" s="119"/>
    </row>
    <row r="142" spans="1:41" ht="25.15" customHeight="1" x14ac:dyDescent="0.55000000000000004">
      <c r="A142" s="18"/>
      <c r="B142" s="18"/>
      <c r="C142" s="18"/>
      <c r="D142" s="18"/>
      <c r="E142" s="18"/>
      <c r="F142" s="18"/>
      <c r="G142" s="18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  <c r="R142" s="112"/>
      <c r="S142" s="112"/>
      <c r="T142" s="112"/>
      <c r="U142" s="112"/>
      <c r="V142" s="112"/>
      <c r="W142" s="113"/>
      <c r="X142" s="18"/>
      <c r="Y142" s="18"/>
      <c r="Z142" s="18"/>
      <c r="AA142" s="118"/>
      <c r="AB142" s="119"/>
      <c r="AD142" s="119"/>
      <c r="AF142" s="119"/>
      <c r="AH142" s="119"/>
      <c r="AJ142" s="119"/>
      <c r="AL142" s="119"/>
    </row>
    <row r="143" spans="1:41" ht="25.15" customHeight="1" x14ac:dyDescent="0.55000000000000004">
      <c r="A143" s="18"/>
      <c r="B143" s="18"/>
      <c r="C143" s="18"/>
      <c r="D143" s="18"/>
      <c r="E143" s="18"/>
      <c r="F143" s="18"/>
      <c r="G143" s="18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  <c r="R143" s="112"/>
      <c r="S143" s="112"/>
      <c r="T143" s="112"/>
      <c r="U143" s="112"/>
      <c r="V143" s="112"/>
      <c r="W143" s="113"/>
      <c r="X143" s="18"/>
      <c r="Y143" s="18"/>
      <c r="Z143" s="18"/>
      <c r="AA143" s="118"/>
      <c r="AB143" s="119"/>
      <c r="AD143" s="119"/>
      <c r="AF143" s="119"/>
      <c r="AH143" s="119"/>
      <c r="AJ143" s="119"/>
      <c r="AL143" s="119"/>
    </row>
    <row r="144" spans="1:41" ht="25.15" customHeight="1" x14ac:dyDescent="0.55000000000000004">
      <c r="A144" s="18"/>
      <c r="B144" s="18"/>
      <c r="C144" s="18"/>
      <c r="D144" s="18"/>
      <c r="E144" s="18"/>
      <c r="F144" s="18"/>
      <c r="G144" s="18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  <c r="R144" s="112"/>
      <c r="S144" s="112"/>
      <c r="T144" s="112"/>
      <c r="U144" s="112"/>
      <c r="V144" s="112"/>
      <c r="W144" s="113"/>
      <c r="X144" s="18"/>
      <c r="Y144" s="18"/>
      <c r="Z144" s="18"/>
      <c r="AA144" s="118"/>
      <c r="AB144" s="119"/>
      <c r="AD144" s="119"/>
      <c r="AF144" s="119"/>
      <c r="AH144" s="119"/>
      <c r="AJ144" s="119"/>
      <c r="AL144" s="119"/>
    </row>
    <row r="145" spans="1:38" x14ac:dyDescent="0.55000000000000004">
      <c r="A145" s="18"/>
      <c r="B145" s="18"/>
      <c r="C145" s="18"/>
      <c r="D145" s="18"/>
      <c r="E145" s="18"/>
      <c r="F145" s="18"/>
      <c r="G145" s="18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  <c r="R145" s="112"/>
      <c r="S145" s="112"/>
      <c r="T145" s="112"/>
      <c r="U145" s="112"/>
      <c r="V145" s="112"/>
      <c r="W145" s="113"/>
      <c r="X145" s="18"/>
      <c r="Y145" s="18"/>
      <c r="Z145" s="18"/>
      <c r="AA145" s="118"/>
      <c r="AB145" s="119"/>
      <c r="AD145" s="119"/>
      <c r="AF145" s="119"/>
      <c r="AH145" s="119"/>
      <c r="AJ145" s="119"/>
      <c r="AL145" s="119"/>
    </row>
    <row r="146" spans="1:38" x14ac:dyDescent="0.55000000000000004">
      <c r="A146" s="18"/>
      <c r="B146" s="18"/>
      <c r="C146" s="18"/>
      <c r="D146" s="18"/>
      <c r="E146" s="18"/>
      <c r="F146" s="18"/>
      <c r="G146" s="18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  <c r="R146" s="112"/>
      <c r="S146" s="112"/>
      <c r="T146" s="112"/>
      <c r="U146" s="112"/>
      <c r="V146" s="112"/>
      <c r="W146" s="113"/>
      <c r="X146" s="18"/>
      <c r="Y146" s="18"/>
      <c r="Z146" s="18"/>
      <c r="AA146" s="118"/>
      <c r="AB146" s="119"/>
      <c r="AD146" s="119"/>
      <c r="AF146" s="119"/>
      <c r="AH146" s="119"/>
      <c r="AJ146" s="119"/>
      <c r="AL146" s="119"/>
    </row>
    <row r="147" spans="1:38" x14ac:dyDescent="0.55000000000000004">
      <c r="A147" s="18"/>
      <c r="B147" s="18"/>
      <c r="C147" s="18"/>
      <c r="D147" s="18"/>
      <c r="E147" s="18"/>
      <c r="F147" s="18"/>
      <c r="G147" s="18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  <c r="R147" s="112"/>
      <c r="S147" s="112"/>
      <c r="T147" s="112"/>
      <c r="U147" s="112"/>
      <c r="V147" s="112"/>
      <c r="W147" s="113"/>
      <c r="X147" s="18"/>
      <c r="Y147" s="18"/>
      <c r="Z147" s="18"/>
      <c r="AA147" s="118"/>
      <c r="AB147" s="119"/>
      <c r="AD147" s="119"/>
      <c r="AF147" s="119"/>
      <c r="AH147" s="119"/>
      <c r="AJ147" s="119"/>
      <c r="AL147" s="119"/>
    </row>
    <row r="148" spans="1:38" x14ac:dyDescent="0.55000000000000004">
      <c r="A148" s="18"/>
      <c r="B148" s="18"/>
      <c r="C148" s="18"/>
      <c r="D148" s="18"/>
      <c r="E148" s="18"/>
      <c r="F148" s="18"/>
      <c r="G148" s="18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  <c r="R148" s="112"/>
      <c r="S148" s="112"/>
      <c r="T148" s="112"/>
      <c r="U148" s="112"/>
      <c r="V148" s="112"/>
      <c r="W148" s="113"/>
      <c r="X148" s="18"/>
      <c r="Y148" s="18"/>
      <c r="Z148" s="18"/>
      <c r="AA148" s="118"/>
      <c r="AB148" s="119"/>
      <c r="AD148" s="119"/>
      <c r="AF148" s="119"/>
      <c r="AH148" s="119"/>
      <c r="AJ148" s="119"/>
      <c r="AL148" s="119"/>
    </row>
    <row r="149" spans="1:38" x14ac:dyDescent="0.55000000000000004">
      <c r="A149" s="18"/>
      <c r="B149" s="18"/>
      <c r="C149" s="18"/>
      <c r="D149" s="18"/>
      <c r="E149" s="18"/>
      <c r="F149" s="18"/>
      <c r="G149" s="18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  <c r="R149" s="112"/>
      <c r="S149" s="112"/>
      <c r="T149" s="112"/>
      <c r="U149" s="112"/>
      <c r="V149" s="112"/>
      <c r="W149" s="113"/>
      <c r="X149" s="18"/>
      <c r="Y149" s="18"/>
      <c r="Z149" s="18"/>
      <c r="AA149" s="118"/>
      <c r="AB149" s="119"/>
      <c r="AD149" s="119"/>
      <c r="AF149" s="119"/>
      <c r="AH149" s="119"/>
      <c r="AJ149" s="119"/>
      <c r="AL149" s="119"/>
    </row>
    <row r="150" spans="1:38" x14ac:dyDescent="0.55000000000000004">
      <c r="A150" s="18"/>
      <c r="B150" s="18"/>
      <c r="C150" s="18"/>
      <c r="D150" s="18"/>
      <c r="E150" s="18"/>
      <c r="F150" s="18"/>
      <c r="G150" s="18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  <c r="R150" s="112"/>
      <c r="S150" s="112"/>
      <c r="T150" s="112"/>
      <c r="U150" s="112"/>
      <c r="V150" s="112"/>
      <c r="W150" s="113"/>
      <c r="X150" s="18"/>
      <c r="Y150" s="18"/>
      <c r="Z150" s="18"/>
      <c r="AA150" s="118"/>
      <c r="AB150" s="119"/>
      <c r="AD150" s="119"/>
      <c r="AF150" s="119"/>
      <c r="AH150" s="119"/>
      <c r="AJ150" s="119"/>
      <c r="AL150" s="119"/>
    </row>
    <row r="151" spans="1:38" x14ac:dyDescent="0.55000000000000004">
      <c r="A151" s="18"/>
      <c r="B151" s="18"/>
      <c r="C151" s="18"/>
      <c r="D151" s="18"/>
      <c r="E151" s="18"/>
      <c r="F151" s="18"/>
      <c r="G151" s="18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  <c r="R151" s="112"/>
      <c r="S151" s="112"/>
      <c r="T151" s="112"/>
      <c r="U151" s="112"/>
      <c r="V151" s="112"/>
      <c r="W151" s="113"/>
      <c r="X151" s="18"/>
      <c r="Y151" s="18"/>
      <c r="Z151" s="18"/>
      <c r="AA151" s="118"/>
      <c r="AB151" s="119"/>
      <c r="AD151" s="119"/>
      <c r="AF151" s="119"/>
      <c r="AH151" s="119"/>
      <c r="AJ151" s="119"/>
      <c r="AL151" s="119"/>
    </row>
    <row r="152" spans="1:38" x14ac:dyDescent="0.55000000000000004">
      <c r="A152" s="18"/>
      <c r="B152" s="18"/>
      <c r="C152" s="18"/>
      <c r="D152" s="18"/>
      <c r="E152" s="18"/>
      <c r="F152" s="18"/>
      <c r="G152" s="18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  <c r="R152" s="112"/>
      <c r="S152" s="112"/>
      <c r="T152" s="112"/>
      <c r="U152" s="112"/>
      <c r="V152" s="112"/>
      <c r="W152" s="113"/>
      <c r="X152" s="18"/>
      <c r="Y152" s="18"/>
      <c r="Z152" s="18"/>
      <c r="AA152" s="118"/>
      <c r="AB152" s="119"/>
      <c r="AD152" s="119"/>
      <c r="AF152" s="119"/>
      <c r="AH152" s="119"/>
      <c r="AJ152" s="119"/>
      <c r="AL152" s="119"/>
    </row>
    <row r="153" spans="1:38" x14ac:dyDescent="0.55000000000000004">
      <c r="A153" s="18"/>
      <c r="B153" s="18"/>
      <c r="C153" s="18"/>
      <c r="D153" s="18"/>
      <c r="E153" s="18"/>
      <c r="F153" s="18"/>
      <c r="G153" s="18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  <c r="R153" s="112"/>
      <c r="S153" s="112"/>
      <c r="T153" s="112"/>
      <c r="U153" s="112"/>
      <c r="V153" s="112"/>
      <c r="W153" s="113"/>
      <c r="X153" s="18"/>
      <c r="Y153" s="18"/>
      <c r="Z153" s="18"/>
      <c r="AA153" s="118"/>
      <c r="AB153" s="119"/>
      <c r="AD153" s="119"/>
      <c r="AF153" s="119"/>
      <c r="AH153" s="119"/>
      <c r="AJ153" s="119"/>
      <c r="AL153" s="119"/>
    </row>
    <row r="154" spans="1:38" x14ac:dyDescent="0.55000000000000004">
      <c r="A154" s="18"/>
      <c r="B154" s="18"/>
      <c r="C154" s="18"/>
      <c r="D154" s="18"/>
      <c r="E154" s="18"/>
      <c r="F154" s="18"/>
      <c r="G154" s="18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  <c r="R154" s="112"/>
      <c r="S154" s="112"/>
      <c r="T154" s="112"/>
      <c r="U154" s="112"/>
      <c r="V154" s="112"/>
      <c r="W154" s="113"/>
      <c r="X154" s="18"/>
      <c r="Y154" s="18"/>
      <c r="Z154" s="18"/>
      <c r="AA154" s="118"/>
      <c r="AB154" s="119"/>
      <c r="AD154" s="119"/>
      <c r="AF154" s="119"/>
      <c r="AH154" s="119"/>
      <c r="AJ154" s="119"/>
      <c r="AL154" s="119"/>
    </row>
    <row r="155" spans="1:38" x14ac:dyDescent="0.55000000000000004">
      <c r="A155" s="18"/>
      <c r="B155" s="18"/>
      <c r="C155" s="18"/>
      <c r="D155" s="18"/>
      <c r="E155" s="18"/>
      <c r="F155" s="18"/>
      <c r="G155" s="18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  <c r="R155" s="112"/>
      <c r="S155" s="112"/>
      <c r="T155" s="112"/>
      <c r="U155" s="112"/>
      <c r="V155" s="112"/>
      <c r="W155" s="113"/>
      <c r="X155" s="18"/>
      <c r="Y155" s="18"/>
      <c r="Z155" s="18"/>
      <c r="AA155" s="118"/>
      <c r="AB155" s="119"/>
      <c r="AD155" s="119"/>
      <c r="AF155" s="119"/>
      <c r="AH155" s="119"/>
      <c r="AJ155" s="119"/>
      <c r="AL155" s="119"/>
    </row>
    <row r="156" spans="1:38" x14ac:dyDescent="0.55000000000000004">
      <c r="A156" s="18"/>
      <c r="B156" s="18"/>
      <c r="C156" s="18"/>
      <c r="D156" s="18"/>
      <c r="E156" s="18"/>
      <c r="F156" s="18"/>
      <c r="G156" s="18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  <c r="R156" s="112"/>
      <c r="S156" s="112"/>
      <c r="T156" s="112"/>
      <c r="U156" s="112"/>
      <c r="V156" s="112"/>
      <c r="W156" s="113"/>
      <c r="X156" s="18"/>
      <c r="Y156" s="18"/>
      <c r="Z156" s="18"/>
      <c r="AA156" s="118"/>
      <c r="AB156" s="119"/>
      <c r="AD156" s="119"/>
      <c r="AF156" s="119"/>
      <c r="AH156" s="119"/>
      <c r="AJ156" s="119"/>
      <c r="AL156" s="119"/>
    </row>
    <row r="157" spans="1:38" x14ac:dyDescent="0.55000000000000004">
      <c r="A157" s="18"/>
      <c r="B157" s="18"/>
      <c r="C157" s="18"/>
      <c r="D157" s="18"/>
      <c r="E157" s="18"/>
      <c r="F157" s="18"/>
      <c r="G157" s="18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  <c r="R157" s="112"/>
      <c r="S157" s="112"/>
      <c r="T157" s="112"/>
      <c r="U157" s="112"/>
      <c r="V157" s="112"/>
      <c r="W157" s="113"/>
      <c r="X157" s="18"/>
      <c r="Y157" s="18"/>
      <c r="Z157" s="18"/>
      <c r="AA157" s="118"/>
      <c r="AB157" s="119"/>
      <c r="AD157" s="119"/>
      <c r="AF157" s="119"/>
      <c r="AH157" s="119"/>
      <c r="AJ157" s="119"/>
      <c r="AL157" s="119"/>
    </row>
    <row r="158" spans="1:38" x14ac:dyDescent="0.55000000000000004">
      <c r="A158" s="18"/>
      <c r="B158" s="18"/>
      <c r="C158" s="18"/>
      <c r="D158" s="18"/>
      <c r="E158" s="18"/>
      <c r="F158" s="18"/>
      <c r="G158" s="18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  <c r="R158" s="112"/>
      <c r="S158" s="112"/>
      <c r="T158" s="112"/>
      <c r="U158" s="112"/>
      <c r="V158" s="112"/>
      <c r="W158" s="113"/>
      <c r="X158" s="18"/>
      <c r="Y158" s="18"/>
      <c r="Z158" s="18"/>
      <c r="AA158" s="118"/>
      <c r="AB158" s="119"/>
      <c r="AD158" s="119"/>
      <c r="AF158" s="119"/>
      <c r="AH158" s="119"/>
      <c r="AJ158" s="119"/>
      <c r="AL158" s="119"/>
    </row>
    <row r="159" spans="1:38" x14ac:dyDescent="0.55000000000000004">
      <c r="A159" s="18"/>
      <c r="B159" s="18"/>
      <c r="C159" s="18"/>
      <c r="D159" s="18"/>
      <c r="E159" s="18"/>
      <c r="F159" s="18"/>
      <c r="G159" s="18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  <c r="R159" s="112"/>
      <c r="S159" s="112"/>
      <c r="T159" s="112"/>
      <c r="U159" s="112"/>
      <c r="V159" s="112"/>
      <c r="W159" s="113"/>
      <c r="X159" s="18"/>
      <c r="Y159" s="18"/>
      <c r="Z159" s="18"/>
      <c r="AA159" s="118"/>
      <c r="AB159" s="119"/>
      <c r="AD159" s="119"/>
      <c r="AF159" s="119"/>
      <c r="AH159" s="119"/>
      <c r="AJ159" s="119"/>
      <c r="AL159" s="119"/>
    </row>
    <row r="160" spans="1:38" x14ac:dyDescent="0.55000000000000004">
      <c r="A160" s="18"/>
      <c r="B160" s="18"/>
      <c r="C160" s="18"/>
      <c r="D160" s="18"/>
      <c r="E160" s="18"/>
      <c r="F160" s="18"/>
      <c r="G160" s="18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  <c r="R160" s="112"/>
      <c r="S160" s="112"/>
      <c r="T160" s="112"/>
      <c r="U160" s="112"/>
      <c r="V160" s="112"/>
      <c r="W160" s="113"/>
      <c r="X160" s="18"/>
      <c r="Y160" s="18"/>
      <c r="Z160" s="18"/>
      <c r="AA160" s="118"/>
      <c r="AB160" s="119"/>
      <c r="AD160" s="119"/>
      <c r="AF160" s="119"/>
      <c r="AH160" s="119"/>
      <c r="AJ160" s="119"/>
      <c r="AL160" s="119"/>
    </row>
    <row r="161" spans="1:38" x14ac:dyDescent="0.55000000000000004">
      <c r="A161" s="18"/>
      <c r="B161" s="18"/>
      <c r="C161" s="18"/>
      <c r="D161" s="18"/>
      <c r="E161" s="18"/>
      <c r="F161" s="18"/>
      <c r="G161" s="18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  <c r="R161" s="112"/>
      <c r="S161" s="112"/>
      <c r="T161" s="112"/>
      <c r="U161" s="112"/>
      <c r="V161" s="112"/>
      <c r="W161" s="113"/>
      <c r="X161" s="18"/>
      <c r="Y161" s="18"/>
      <c r="Z161" s="18"/>
      <c r="AA161" s="118"/>
      <c r="AB161" s="119"/>
      <c r="AD161" s="119"/>
      <c r="AF161" s="119"/>
      <c r="AH161" s="119"/>
      <c r="AJ161" s="119"/>
      <c r="AL161" s="119"/>
    </row>
    <row r="162" spans="1:38" x14ac:dyDescent="0.55000000000000004">
      <c r="A162" s="18"/>
      <c r="B162" s="18"/>
      <c r="C162" s="18"/>
      <c r="D162" s="18"/>
      <c r="E162" s="18"/>
      <c r="F162" s="18"/>
      <c r="G162" s="18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  <c r="R162" s="112"/>
      <c r="S162" s="112"/>
      <c r="T162" s="112"/>
      <c r="U162" s="112"/>
      <c r="V162" s="112"/>
      <c r="W162" s="113"/>
      <c r="X162" s="18"/>
      <c r="Y162" s="18"/>
      <c r="Z162" s="18"/>
      <c r="AA162" s="118"/>
      <c r="AB162" s="119"/>
      <c r="AD162" s="119"/>
      <c r="AF162" s="119"/>
      <c r="AH162" s="119"/>
      <c r="AJ162" s="119"/>
      <c r="AL162" s="119"/>
    </row>
    <row r="163" spans="1:38" x14ac:dyDescent="0.55000000000000004">
      <c r="A163" s="18"/>
      <c r="B163" s="18"/>
      <c r="C163" s="18"/>
      <c r="D163" s="18"/>
      <c r="E163" s="18"/>
      <c r="F163" s="18"/>
      <c r="G163" s="18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  <c r="R163" s="112"/>
      <c r="S163" s="112"/>
      <c r="T163" s="112"/>
      <c r="U163" s="112"/>
      <c r="V163" s="112"/>
      <c r="W163" s="113"/>
      <c r="X163" s="18"/>
      <c r="Y163" s="18"/>
      <c r="Z163" s="18"/>
      <c r="AA163" s="118"/>
      <c r="AB163" s="119"/>
      <c r="AD163" s="119"/>
      <c r="AF163" s="119"/>
      <c r="AH163" s="119"/>
      <c r="AJ163" s="119"/>
      <c r="AL163" s="119"/>
    </row>
    <row r="164" spans="1:38" x14ac:dyDescent="0.55000000000000004">
      <c r="A164" s="18"/>
      <c r="B164" s="18"/>
      <c r="C164" s="18"/>
      <c r="D164" s="18"/>
      <c r="E164" s="18"/>
      <c r="F164" s="18"/>
      <c r="G164" s="18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  <c r="R164" s="112"/>
      <c r="S164" s="112"/>
      <c r="T164" s="112"/>
      <c r="U164" s="112"/>
      <c r="V164" s="112"/>
      <c r="W164" s="113"/>
      <c r="X164" s="18"/>
      <c r="Y164" s="18"/>
      <c r="Z164" s="18"/>
      <c r="AA164" s="118"/>
      <c r="AB164" s="119"/>
      <c r="AD164" s="119"/>
      <c r="AF164" s="119"/>
      <c r="AH164" s="119"/>
      <c r="AJ164" s="119"/>
      <c r="AL164" s="119"/>
    </row>
    <row r="165" spans="1:38" x14ac:dyDescent="0.55000000000000004">
      <c r="A165" s="18"/>
      <c r="B165" s="18"/>
      <c r="C165" s="18"/>
      <c r="D165" s="18"/>
      <c r="E165" s="18"/>
      <c r="F165" s="18"/>
      <c r="G165" s="18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  <c r="R165" s="112"/>
      <c r="S165" s="112"/>
      <c r="T165" s="112"/>
      <c r="U165" s="112"/>
      <c r="V165" s="112"/>
      <c r="W165" s="113"/>
      <c r="X165" s="18"/>
      <c r="Y165" s="18"/>
      <c r="Z165" s="18"/>
      <c r="AA165" s="118"/>
      <c r="AB165" s="119"/>
      <c r="AD165" s="119"/>
      <c r="AF165" s="119"/>
      <c r="AH165" s="119"/>
      <c r="AJ165" s="119"/>
      <c r="AL165" s="119"/>
    </row>
    <row r="166" spans="1:38" x14ac:dyDescent="0.55000000000000004">
      <c r="A166" s="18"/>
      <c r="B166" s="18"/>
      <c r="C166" s="18"/>
      <c r="D166" s="18"/>
      <c r="E166" s="18"/>
      <c r="F166" s="18"/>
      <c r="G166" s="18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  <c r="R166" s="112"/>
      <c r="S166" s="112"/>
      <c r="T166" s="112"/>
      <c r="U166" s="112"/>
      <c r="V166" s="112"/>
      <c r="W166" s="113"/>
      <c r="X166" s="18"/>
      <c r="Y166" s="18"/>
      <c r="Z166" s="18"/>
      <c r="AA166" s="118"/>
      <c r="AB166" s="119"/>
      <c r="AD166" s="119"/>
      <c r="AF166" s="119"/>
      <c r="AH166" s="119"/>
      <c r="AJ166" s="119"/>
      <c r="AL166" s="119"/>
    </row>
    <row r="167" spans="1:38" x14ac:dyDescent="0.55000000000000004">
      <c r="A167" s="18"/>
      <c r="B167" s="18"/>
      <c r="C167" s="18"/>
      <c r="D167" s="18"/>
      <c r="E167" s="18"/>
      <c r="F167" s="18"/>
      <c r="G167" s="18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  <c r="R167" s="112"/>
      <c r="S167" s="112"/>
      <c r="T167" s="112"/>
      <c r="U167" s="112"/>
      <c r="V167" s="112"/>
      <c r="W167" s="113"/>
      <c r="X167" s="18"/>
      <c r="Y167" s="18"/>
      <c r="Z167" s="18"/>
      <c r="AA167" s="118"/>
      <c r="AB167" s="119"/>
      <c r="AD167" s="119"/>
      <c r="AF167" s="119"/>
      <c r="AH167" s="119"/>
      <c r="AJ167" s="119"/>
      <c r="AL167" s="119"/>
    </row>
    <row r="168" spans="1:38" x14ac:dyDescent="0.55000000000000004">
      <c r="A168" s="18"/>
      <c r="B168" s="18"/>
      <c r="C168" s="18"/>
      <c r="D168" s="18"/>
      <c r="E168" s="18"/>
      <c r="F168" s="18"/>
      <c r="G168" s="18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  <c r="R168" s="112"/>
      <c r="S168" s="112"/>
      <c r="T168" s="112"/>
      <c r="U168" s="112"/>
      <c r="V168" s="112"/>
      <c r="W168" s="113"/>
      <c r="X168" s="18"/>
      <c r="Y168" s="18"/>
      <c r="Z168" s="18"/>
      <c r="AA168" s="118"/>
      <c r="AB168" s="119"/>
      <c r="AD168" s="119"/>
      <c r="AF168" s="119"/>
      <c r="AH168" s="119"/>
      <c r="AJ168" s="119"/>
      <c r="AL168" s="119"/>
    </row>
    <row r="169" spans="1:38" x14ac:dyDescent="0.55000000000000004">
      <c r="A169" s="18"/>
      <c r="B169" s="18"/>
      <c r="C169" s="18"/>
      <c r="D169" s="18"/>
      <c r="E169" s="18"/>
      <c r="F169" s="18"/>
      <c r="G169" s="18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  <c r="R169" s="112"/>
      <c r="S169" s="112"/>
      <c r="T169" s="112"/>
      <c r="U169" s="112"/>
      <c r="V169" s="112"/>
      <c r="W169" s="113"/>
      <c r="X169" s="18"/>
      <c r="Y169" s="18"/>
      <c r="Z169" s="18"/>
      <c r="AA169" s="118"/>
      <c r="AB169" s="119"/>
      <c r="AD169" s="119"/>
      <c r="AF169" s="119"/>
      <c r="AH169" s="119"/>
      <c r="AJ169" s="119"/>
      <c r="AL169" s="119"/>
    </row>
    <row r="170" spans="1:38" x14ac:dyDescent="0.55000000000000004">
      <c r="A170" s="18"/>
      <c r="B170" s="18"/>
      <c r="C170" s="18"/>
      <c r="D170" s="18"/>
      <c r="E170" s="18"/>
      <c r="F170" s="18"/>
      <c r="G170" s="18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  <c r="R170" s="112"/>
      <c r="S170" s="112"/>
      <c r="T170" s="112"/>
      <c r="U170" s="112"/>
      <c r="V170" s="112"/>
      <c r="W170" s="113"/>
      <c r="X170" s="18"/>
      <c r="Y170" s="18"/>
      <c r="Z170" s="18"/>
      <c r="AA170" s="118"/>
      <c r="AB170" s="119"/>
      <c r="AD170" s="119"/>
      <c r="AF170" s="119"/>
      <c r="AH170" s="119"/>
      <c r="AJ170" s="119"/>
      <c r="AL170" s="119"/>
    </row>
    <row r="171" spans="1:38" x14ac:dyDescent="0.55000000000000004">
      <c r="A171" s="18"/>
      <c r="B171" s="18"/>
      <c r="C171" s="18"/>
      <c r="D171" s="18"/>
      <c r="E171" s="18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  <c r="R171" s="112"/>
      <c r="S171" s="112"/>
      <c r="T171" s="112"/>
      <c r="U171" s="112"/>
      <c r="V171" s="112"/>
      <c r="W171" s="112"/>
      <c r="X171" s="113"/>
      <c r="Y171" s="18"/>
      <c r="Z171" s="18"/>
      <c r="AA171" s="18"/>
      <c r="AB171" s="18"/>
    </row>
    <row r="172" spans="1:38" x14ac:dyDescent="0.55000000000000004">
      <c r="A172" s="18"/>
      <c r="B172" s="18"/>
      <c r="C172" s="18"/>
      <c r="D172" s="18"/>
      <c r="E172" s="18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  <c r="R172" s="112"/>
      <c r="S172" s="112"/>
      <c r="T172" s="112"/>
      <c r="U172" s="112"/>
      <c r="V172" s="112"/>
      <c r="W172" s="112"/>
      <c r="X172" s="113"/>
      <c r="Y172" s="18"/>
      <c r="Z172" s="18"/>
      <c r="AA172" s="18"/>
      <c r="AB172" s="18"/>
    </row>
    <row r="173" spans="1:38" x14ac:dyDescent="0.55000000000000004">
      <c r="A173" s="18"/>
      <c r="B173" s="18"/>
      <c r="C173" s="18"/>
      <c r="D173" s="18"/>
      <c r="E173" s="18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  <c r="R173" s="112"/>
      <c r="S173" s="112"/>
      <c r="T173" s="112"/>
      <c r="U173" s="112"/>
      <c r="V173" s="112"/>
      <c r="W173" s="112"/>
      <c r="X173" s="113"/>
      <c r="Y173" s="18"/>
      <c r="Z173" s="18"/>
      <c r="AA173" s="18"/>
      <c r="AB173" s="18"/>
    </row>
    <row r="174" spans="1:38" x14ac:dyDescent="0.55000000000000004">
      <c r="A174" s="18"/>
      <c r="B174" s="18"/>
      <c r="C174" s="18"/>
      <c r="D174" s="18"/>
      <c r="E174" s="18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  <c r="R174" s="112"/>
      <c r="S174" s="112"/>
      <c r="T174" s="112"/>
      <c r="U174" s="112"/>
      <c r="V174" s="112"/>
      <c r="W174" s="112"/>
      <c r="X174" s="113"/>
      <c r="Y174" s="18"/>
      <c r="Z174" s="18"/>
      <c r="AA174" s="18"/>
      <c r="AB174" s="18"/>
    </row>
    <row r="175" spans="1:38" x14ac:dyDescent="0.55000000000000004">
      <c r="A175" s="18"/>
      <c r="B175" s="18"/>
      <c r="C175" s="18"/>
      <c r="D175" s="18"/>
      <c r="E175" s="18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  <c r="R175" s="112"/>
      <c r="S175" s="112"/>
      <c r="T175" s="112"/>
      <c r="U175" s="112"/>
      <c r="V175" s="112"/>
      <c r="W175" s="112"/>
      <c r="X175" s="113"/>
      <c r="Y175" s="18"/>
      <c r="Z175" s="18"/>
      <c r="AA175" s="18"/>
      <c r="AB175" s="18"/>
    </row>
    <row r="176" spans="1:38" x14ac:dyDescent="0.55000000000000004">
      <c r="A176" s="18"/>
      <c r="B176" s="18"/>
      <c r="C176" s="18"/>
      <c r="D176" s="18"/>
      <c r="E176" s="18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  <c r="R176" s="112"/>
      <c r="S176" s="112"/>
      <c r="T176" s="112"/>
      <c r="U176" s="112"/>
      <c r="V176" s="112"/>
      <c r="W176" s="112"/>
      <c r="X176" s="113"/>
      <c r="Y176" s="18"/>
      <c r="Z176" s="18"/>
      <c r="AA176" s="18"/>
      <c r="AB176" s="18"/>
    </row>
    <row r="177" spans="1:28" x14ac:dyDescent="0.55000000000000004">
      <c r="A177" s="18"/>
      <c r="B177" s="18"/>
      <c r="C177" s="18"/>
      <c r="D177" s="18"/>
      <c r="E177" s="18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  <c r="R177" s="112"/>
      <c r="S177" s="112"/>
      <c r="T177" s="112"/>
      <c r="U177" s="112"/>
      <c r="V177" s="112"/>
      <c r="W177" s="112"/>
      <c r="X177" s="113"/>
      <c r="Y177" s="18"/>
      <c r="Z177" s="18"/>
      <c r="AA177" s="18"/>
      <c r="AB177" s="18"/>
    </row>
    <row r="178" spans="1:28" x14ac:dyDescent="0.55000000000000004">
      <c r="A178" s="18"/>
      <c r="B178" s="18"/>
      <c r="C178" s="18"/>
      <c r="D178" s="18"/>
      <c r="E178" s="18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  <c r="R178" s="112"/>
      <c r="S178" s="112"/>
      <c r="T178" s="112"/>
      <c r="U178" s="112"/>
      <c r="V178" s="112"/>
      <c r="W178" s="112"/>
      <c r="X178" s="113"/>
      <c r="Y178" s="18"/>
      <c r="Z178" s="18"/>
      <c r="AA178" s="18"/>
      <c r="AB178" s="18"/>
    </row>
    <row r="179" spans="1:28" x14ac:dyDescent="0.55000000000000004">
      <c r="A179" s="18"/>
      <c r="B179" s="18"/>
      <c r="C179" s="18"/>
      <c r="D179" s="18"/>
      <c r="E179" s="18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  <c r="R179" s="112"/>
      <c r="S179" s="112"/>
      <c r="T179" s="112"/>
      <c r="U179" s="112"/>
      <c r="V179" s="112"/>
      <c r="W179" s="112"/>
      <c r="X179" s="113"/>
      <c r="Y179" s="18"/>
      <c r="Z179" s="18"/>
      <c r="AA179" s="18"/>
      <c r="AB179" s="18"/>
    </row>
    <row r="180" spans="1:28" x14ac:dyDescent="0.55000000000000004">
      <c r="A180" s="18"/>
      <c r="B180" s="18"/>
      <c r="C180" s="18"/>
      <c r="D180" s="18"/>
      <c r="E180" s="18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  <c r="R180" s="112"/>
      <c r="S180" s="112"/>
      <c r="T180" s="112"/>
      <c r="U180" s="112"/>
      <c r="V180" s="112"/>
      <c r="W180" s="112"/>
      <c r="X180" s="113"/>
      <c r="Y180" s="18"/>
      <c r="Z180" s="18"/>
      <c r="AA180" s="18"/>
      <c r="AB180" s="18"/>
    </row>
    <row r="181" spans="1:28" x14ac:dyDescent="0.55000000000000004">
      <c r="A181" s="18"/>
      <c r="B181" s="18"/>
      <c r="C181" s="18"/>
      <c r="D181" s="18"/>
      <c r="E181" s="18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  <c r="R181" s="112"/>
      <c r="S181" s="112"/>
      <c r="T181" s="112"/>
      <c r="U181" s="112"/>
      <c r="V181" s="112"/>
      <c r="W181" s="112"/>
      <c r="X181" s="113"/>
      <c r="Y181" s="18"/>
      <c r="Z181" s="18"/>
      <c r="AA181" s="18"/>
      <c r="AB181" s="18"/>
    </row>
    <row r="182" spans="1:28" x14ac:dyDescent="0.55000000000000004">
      <c r="A182" s="18"/>
      <c r="B182" s="18"/>
      <c r="C182" s="18"/>
      <c r="D182" s="18"/>
      <c r="E182" s="18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  <c r="R182" s="112"/>
      <c r="S182" s="112"/>
      <c r="T182" s="112"/>
      <c r="U182" s="112"/>
      <c r="V182" s="112"/>
      <c r="W182" s="112"/>
      <c r="X182" s="113"/>
      <c r="Y182" s="18"/>
      <c r="Z182" s="18"/>
      <c r="AA182" s="18"/>
      <c r="AB182" s="18"/>
    </row>
    <row r="183" spans="1:28" x14ac:dyDescent="0.55000000000000004">
      <c r="A183" s="18"/>
      <c r="B183" s="18"/>
      <c r="C183" s="18"/>
      <c r="D183" s="18"/>
      <c r="E183" s="18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  <c r="R183" s="112"/>
      <c r="S183" s="112"/>
      <c r="T183" s="112"/>
      <c r="U183" s="112"/>
      <c r="V183" s="112"/>
      <c r="W183" s="112"/>
      <c r="X183" s="113"/>
      <c r="Y183" s="18"/>
      <c r="Z183" s="18"/>
      <c r="AA183" s="18"/>
      <c r="AB183" s="18"/>
    </row>
    <row r="184" spans="1:28" x14ac:dyDescent="0.55000000000000004">
      <c r="A184" s="18"/>
      <c r="B184" s="18"/>
      <c r="C184" s="18"/>
      <c r="D184" s="18"/>
      <c r="E184" s="18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  <c r="R184" s="112"/>
      <c r="S184" s="112"/>
      <c r="T184" s="112"/>
      <c r="U184" s="112"/>
      <c r="V184" s="112"/>
      <c r="W184" s="112"/>
      <c r="X184" s="113"/>
      <c r="Y184" s="18"/>
      <c r="Z184" s="18"/>
      <c r="AA184" s="18"/>
      <c r="AB184" s="18"/>
    </row>
    <row r="185" spans="1:28" x14ac:dyDescent="0.55000000000000004">
      <c r="A185" s="18"/>
      <c r="B185" s="18"/>
      <c r="C185" s="18"/>
      <c r="D185" s="18"/>
      <c r="E185" s="18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  <c r="R185" s="112"/>
      <c r="S185" s="112"/>
      <c r="T185" s="112"/>
      <c r="U185" s="112"/>
      <c r="V185" s="112"/>
      <c r="W185" s="112"/>
      <c r="X185" s="113"/>
      <c r="Y185" s="18"/>
      <c r="Z185" s="18"/>
      <c r="AA185" s="18"/>
      <c r="AB185" s="18"/>
    </row>
    <row r="186" spans="1:28" x14ac:dyDescent="0.55000000000000004">
      <c r="A186" s="18"/>
      <c r="B186" s="18"/>
      <c r="C186" s="18"/>
      <c r="D186" s="18"/>
      <c r="E186" s="18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  <c r="R186" s="112"/>
      <c r="S186" s="112"/>
      <c r="T186" s="112"/>
      <c r="U186" s="112"/>
      <c r="V186" s="112"/>
      <c r="W186" s="112"/>
      <c r="X186" s="113"/>
      <c r="Y186" s="18"/>
      <c r="Z186" s="18"/>
      <c r="AA186" s="18"/>
      <c r="AB186" s="18"/>
    </row>
    <row r="187" spans="1:28" x14ac:dyDescent="0.55000000000000004">
      <c r="A187" s="18"/>
      <c r="B187" s="18"/>
      <c r="C187" s="18"/>
      <c r="D187" s="18"/>
      <c r="E187" s="18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  <c r="R187" s="112"/>
      <c r="S187" s="112"/>
      <c r="T187" s="112"/>
      <c r="U187" s="112"/>
      <c r="V187" s="112"/>
      <c r="W187" s="112"/>
      <c r="X187" s="113"/>
      <c r="Y187" s="18"/>
      <c r="Z187" s="18"/>
      <c r="AA187" s="18"/>
      <c r="AB187" s="18"/>
    </row>
    <row r="188" spans="1:28" x14ac:dyDescent="0.55000000000000004">
      <c r="A188" s="18"/>
      <c r="B188" s="18"/>
      <c r="C188" s="18"/>
      <c r="D188" s="18"/>
      <c r="E188" s="18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  <c r="R188" s="112"/>
      <c r="S188" s="112"/>
      <c r="T188" s="112"/>
      <c r="U188" s="112"/>
      <c r="V188" s="112"/>
      <c r="W188" s="112"/>
      <c r="X188" s="113"/>
      <c r="Y188" s="18"/>
      <c r="Z188" s="18"/>
      <c r="AA188" s="18"/>
      <c r="AB188" s="18"/>
    </row>
    <row r="189" spans="1:28" x14ac:dyDescent="0.55000000000000004">
      <c r="A189" s="18"/>
      <c r="B189" s="18"/>
      <c r="C189" s="18"/>
      <c r="D189" s="18"/>
      <c r="E189" s="18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  <c r="R189" s="112"/>
      <c r="S189" s="112"/>
      <c r="T189" s="112"/>
      <c r="U189" s="112"/>
      <c r="V189" s="112"/>
      <c r="W189" s="112"/>
      <c r="X189" s="113"/>
      <c r="Y189" s="18"/>
      <c r="Z189" s="18"/>
      <c r="AA189" s="18"/>
      <c r="AB189" s="18"/>
    </row>
    <row r="190" spans="1:28" x14ac:dyDescent="0.55000000000000004">
      <c r="A190" s="18"/>
      <c r="B190" s="18"/>
      <c r="C190" s="18"/>
      <c r="D190" s="18"/>
      <c r="E190" s="18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  <c r="R190" s="112"/>
      <c r="S190" s="112"/>
      <c r="T190" s="112"/>
      <c r="U190" s="112"/>
      <c r="V190" s="112"/>
      <c r="W190" s="112"/>
      <c r="X190" s="113"/>
      <c r="Y190" s="18"/>
      <c r="Z190" s="18"/>
      <c r="AA190" s="18"/>
      <c r="AB190" s="18"/>
    </row>
    <row r="191" spans="1:28" x14ac:dyDescent="0.55000000000000004">
      <c r="A191" s="18"/>
      <c r="B191" s="18"/>
      <c r="C191" s="18"/>
      <c r="D191" s="18"/>
      <c r="E191" s="18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  <c r="R191" s="112"/>
      <c r="S191" s="112"/>
      <c r="T191" s="112"/>
      <c r="U191" s="112"/>
      <c r="V191" s="112"/>
      <c r="W191" s="112"/>
      <c r="X191" s="113"/>
      <c r="Y191" s="18"/>
      <c r="Z191" s="18"/>
      <c r="AA191" s="18"/>
      <c r="AB191" s="18"/>
    </row>
    <row r="192" spans="1:28" x14ac:dyDescent="0.55000000000000004">
      <c r="A192" s="18"/>
      <c r="B192" s="18"/>
      <c r="C192" s="18"/>
      <c r="D192" s="18"/>
      <c r="E192" s="18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  <c r="R192" s="112"/>
      <c r="S192" s="112"/>
      <c r="T192" s="112"/>
      <c r="U192" s="112"/>
      <c r="V192" s="112"/>
      <c r="W192" s="112"/>
      <c r="X192" s="113"/>
      <c r="Y192" s="18"/>
      <c r="Z192" s="18"/>
      <c r="AA192" s="18"/>
      <c r="AB192" s="18"/>
    </row>
    <row r="193" spans="1:28" x14ac:dyDescent="0.55000000000000004">
      <c r="A193" s="18"/>
      <c r="B193" s="18"/>
      <c r="C193" s="18"/>
      <c r="D193" s="18"/>
      <c r="E193" s="18"/>
      <c r="F193" s="112"/>
      <c r="G193" s="112"/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  <c r="R193" s="112"/>
      <c r="S193" s="112"/>
      <c r="T193" s="112"/>
      <c r="U193" s="112"/>
      <c r="V193" s="112"/>
      <c r="W193" s="112"/>
      <c r="X193" s="113"/>
      <c r="Y193" s="18"/>
      <c r="Z193" s="18"/>
      <c r="AA193" s="18"/>
      <c r="AB193" s="18"/>
    </row>
    <row r="194" spans="1:28" x14ac:dyDescent="0.55000000000000004">
      <c r="A194" s="18"/>
      <c r="B194" s="18"/>
      <c r="C194" s="18"/>
      <c r="D194" s="18"/>
      <c r="E194" s="18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  <c r="R194" s="112"/>
      <c r="S194" s="112"/>
      <c r="T194" s="112"/>
      <c r="U194" s="112"/>
      <c r="V194" s="112"/>
      <c r="W194" s="112"/>
      <c r="X194" s="113"/>
      <c r="Y194" s="18"/>
      <c r="Z194" s="18"/>
      <c r="AA194" s="18"/>
      <c r="AB194" s="18"/>
    </row>
    <row r="195" spans="1:28" x14ac:dyDescent="0.55000000000000004">
      <c r="A195" s="18"/>
      <c r="B195" s="18"/>
      <c r="C195" s="18"/>
      <c r="D195" s="18"/>
      <c r="E195" s="18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  <c r="R195" s="112"/>
      <c r="S195" s="112"/>
      <c r="T195" s="112"/>
      <c r="U195" s="112"/>
      <c r="V195" s="112"/>
      <c r="W195" s="112"/>
      <c r="X195" s="113"/>
      <c r="Y195" s="18"/>
      <c r="Z195" s="18"/>
      <c r="AA195" s="18"/>
      <c r="AB195" s="18"/>
    </row>
    <row r="196" spans="1:28" x14ac:dyDescent="0.55000000000000004">
      <c r="A196" s="18"/>
      <c r="B196" s="18"/>
      <c r="C196" s="18"/>
      <c r="D196" s="18"/>
      <c r="E196" s="18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  <c r="R196" s="112"/>
      <c r="S196" s="112"/>
      <c r="T196" s="112"/>
      <c r="U196" s="112"/>
      <c r="V196" s="112"/>
      <c r="W196" s="112"/>
      <c r="X196" s="113"/>
      <c r="Y196" s="18"/>
      <c r="Z196" s="18"/>
      <c r="AA196" s="18"/>
      <c r="AB196" s="18"/>
    </row>
    <row r="197" spans="1:28" x14ac:dyDescent="0.55000000000000004">
      <c r="A197" s="18"/>
      <c r="B197" s="18"/>
      <c r="C197" s="18"/>
      <c r="D197" s="18"/>
      <c r="E197" s="18"/>
      <c r="F197" s="112"/>
      <c r="G197" s="112"/>
      <c r="H197" s="112"/>
      <c r="I197" s="112"/>
      <c r="J197" s="112"/>
      <c r="K197" s="112"/>
      <c r="L197" s="112"/>
      <c r="M197" s="112"/>
      <c r="N197" s="112"/>
      <c r="O197" s="112"/>
      <c r="P197" s="112"/>
      <c r="Q197" s="112"/>
      <c r="R197" s="112"/>
      <c r="S197" s="112"/>
      <c r="T197" s="112"/>
      <c r="U197" s="112"/>
      <c r="V197" s="112"/>
      <c r="W197" s="112"/>
      <c r="X197" s="113"/>
      <c r="Y197" s="18"/>
      <c r="Z197" s="18"/>
      <c r="AA197" s="18"/>
      <c r="AB197" s="18"/>
    </row>
    <row r="198" spans="1:28" x14ac:dyDescent="0.55000000000000004">
      <c r="A198" s="18"/>
      <c r="B198" s="18"/>
      <c r="C198" s="18"/>
      <c r="D198" s="18"/>
      <c r="E198" s="18"/>
      <c r="F198" s="112"/>
      <c r="G198" s="112"/>
      <c r="H198" s="112"/>
      <c r="I198" s="112"/>
      <c r="J198" s="112"/>
      <c r="K198" s="112"/>
      <c r="L198" s="112"/>
      <c r="M198" s="112"/>
      <c r="N198" s="112"/>
      <c r="O198" s="112"/>
      <c r="P198" s="112"/>
      <c r="Q198" s="112"/>
      <c r="R198" s="112"/>
      <c r="S198" s="112"/>
      <c r="T198" s="112"/>
      <c r="U198" s="112"/>
      <c r="V198" s="112"/>
      <c r="W198" s="112"/>
      <c r="X198" s="113"/>
      <c r="Y198" s="18"/>
      <c r="Z198" s="18"/>
      <c r="AA198" s="18"/>
      <c r="AB198" s="18"/>
    </row>
    <row r="199" spans="1:28" x14ac:dyDescent="0.55000000000000004">
      <c r="A199" s="18"/>
      <c r="B199" s="18"/>
      <c r="C199" s="18"/>
      <c r="D199" s="18"/>
      <c r="E199" s="18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  <c r="R199" s="112"/>
      <c r="S199" s="112"/>
      <c r="T199" s="112"/>
      <c r="U199" s="112"/>
      <c r="V199" s="112"/>
      <c r="W199" s="112"/>
      <c r="X199" s="113"/>
      <c r="Y199" s="18"/>
      <c r="Z199" s="18"/>
      <c r="AA199" s="18"/>
      <c r="AB199" s="18"/>
    </row>
    <row r="200" spans="1:28" x14ac:dyDescent="0.55000000000000004">
      <c r="A200" s="18"/>
      <c r="B200" s="18"/>
      <c r="C200" s="18"/>
      <c r="D200" s="18"/>
      <c r="E200" s="18"/>
      <c r="F200" s="112"/>
      <c r="G200" s="112"/>
      <c r="H200" s="112"/>
      <c r="I200" s="112"/>
      <c r="J200" s="112"/>
      <c r="K200" s="112"/>
      <c r="L200" s="112"/>
      <c r="M200" s="112"/>
      <c r="N200" s="112"/>
      <c r="O200" s="112"/>
      <c r="P200" s="112"/>
      <c r="Q200" s="112"/>
      <c r="R200" s="112"/>
      <c r="S200" s="112"/>
      <c r="T200" s="112"/>
      <c r="U200" s="112"/>
      <c r="V200" s="112"/>
      <c r="W200" s="112"/>
      <c r="X200" s="113"/>
      <c r="Y200" s="18"/>
      <c r="Z200" s="18"/>
      <c r="AA200" s="18"/>
      <c r="AB200" s="18"/>
    </row>
    <row r="201" spans="1:28" x14ac:dyDescent="0.55000000000000004">
      <c r="A201" s="18"/>
      <c r="B201" s="18"/>
      <c r="C201" s="18"/>
      <c r="D201" s="18"/>
      <c r="E201" s="18"/>
      <c r="F201" s="112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  <c r="R201" s="112"/>
      <c r="S201" s="112"/>
      <c r="T201" s="112"/>
      <c r="U201" s="112"/>
      <c r="V201" s="112"/>
      <c r="W201" s="112"/>
      <c r="X201" s="113"/>
      <c r="Y201" s="18"/>
      <c r="Z201" s="18"/>
      <c r="AA201" s="18"/>
      <c r="AB201" s="18"/>
    </row>
    <row r="202" spans="1:28" x14ac:dyDescent="0.55000000000000004">
      <c r="A202" s="18"/>
      <c r="B202" s="18"/>
      <c r="C202" s="18"/>
      <c r="D202" s="18"/>
      <c r="E202" s="18"/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  <c r="R202" s="112"/>
      <c r="S202" s="112"/>
      <c r="T202" s="112"/>
      <c r="U202" s="112"/>
      <c r="V202" s="112"/>
      <c r="W202" s="112"/>
      <c r="X202" s="113"/>
      <c r="Y202" s="18"/>
      <c r="Z202" s="18"/>
      <c r="AA202" s="18"/>
      <c r="AB202" s="18"/>
    </row>
    <row r="203" spans="1:28" x14ac:dyDescent="0.55000000000000004">
      <c r="A203" s="18"/>
      <c r="B203" s="18"/>
      <c r="C203" s="18"/>
      <c r="D203" s="18"/>
      <c r="E203" s="18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  <c r="R203" s="112"/>
      <c r="S203" s="112"/>
      <c r="T203" s="112"/>
      <c r="U203" s="112"/>
      <c r="V203" s="112"/>
      <c r="W203" s="112"/>
      <c r="X203" s="113"/>
      <c r="Y203" s="18"/>
      <c r="Z203" s="18"/>
      <c r="AA203" s="18"/>
      <c r="AB203" s="18"/>
    </row>
    <row r="204" spans="1:28" x14ac:dyDescent="0.55000000000000004">
      <c r="A204" s="18"/>
      <c r="B204" s="18"/>
      <c r="C204" s="18"/>
      <c r="D204" s="18"/>
      <c r="E204" s="18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  <c r="R204" s="112"/>
      <c r="S204" s="112"/>
      <c r="T204" s="112"/>
      <c r="U204" s="112"/>
      <c r="V204" s="112"/>
      <c r="W204" s="112"/>
      <c r="X204" s="113"/>
      <c r="Y204" s="18"/>
      <c r="Z204" s="18"/>
      <c r="AA204" s="18"/>
      <c r="AB204" s="18"/>
    </row>
    <row r="205" spans="1:28" x14ac:dyDescent="0.55000000000000004">
      <c r="A205" s="18"/>
      <c r="B205" s="18"/>
      <c r="C205" s="18"/>
      <c r="D205" s="18"/>
      <c r="E205" s="18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  <c r="P205" s="112"/>
      <c r="Q205" s="112"/>
      <c r="R205" s="112"/>
      <c r="S205" s="112"/>
      <c r="T205" s="112"/>
      <c r="U205" s="112"/>
      <c r="V205" s="112"/>
      <c r="W205" s="112"/>
      <c r="X205" s="113"/>
      <c r="Y205" s="18"/>
      <c r="Z205" s="18"/>
      <c r="AA205" s="18"/>
      <c r="AB205" s="18"/>
    </row>
    <row r="206" spans="1:28" x14ac:dyDescent="0.55000000000000004">
      <c r="A206" s="18"/>
      <c r="B206" s="18"/>
      <c r="C206" s="18"/>
      <c r="D206" s="18"/>
      <c r="E206" s="18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  <c r="R206" s="112"/>
      <c r="S206" s="112"/>
      <c r="T206" s="112"/>
      <c r="U206" s="112"/>
      <c r="V206" s="112"/>
      <c r="W206" s="112"/>
      <c r="X206" s="113"/>
      <c r="Y206" s="18"/>
      <c r="Z206" s="18"/>
      <c r="AA206" s="18"/>
      <c r="AB206" s="18"/>
    </row>
    <row r="207" spans="1:28" x14ac:dyDescent="0.55000000000000004">
      <c r="A207" s="18"/>
      <c r="B207" s="18"/>
      <c r="C207" s="18"/>
      <c r="D207" s="18"/>
      <c r="E207" s="18"/>
      <c r="F207" s="112"/>
      <c r="G207" s="112"/>
      <c r="H207" s="112"/>
      <c r="I207" s="112"/>
      <c r="J207" s="112"/>
      <c r="K207" s="112"/>
      <c r="L207" s="112"/>
      <c r="M207" s="112"/>
      <c r="N207" s="112"/>
      <c r="O207" s="112"/>
      <c r="P207" s="112"/>
      <c r="Q207" s="112"/>
      <c r="R207" s="112"/>
      <c r="S207" s="112"/>
      <c r="T207" s="112"/>
      <c r="U207" s="112"/>
      <c r="V207" s="112"/>
      <c r="W207" s="112"/>
      <c r="X207" s="113"/>
      <c r="Y207" s="18"/>
      <c r="Z207" s="18"/>
      <c r="AA207" s="18"/>
      <c r="AB207" s="18"/>
    </row>
    <row r="208" spans="1:28" x14ac:dyDescent="0.55000000000000004">
      <c r="A208" s="18"/>
      <c r="B208" s="18"/>
      <c r="C208" s="18"/>
      <c r="D208" s="18"/>
      <c r="E208" s="18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12"/>
      <c r="Q208" s="112"/>
      <c r="R208" s="112"/>
      <c r="S208" s="112"/>
      <c r="T208" s="112"/>
      <c r="U208" s="112"/>
      <c r="V208" s="112"/>
      <c r="W208" s="112"/>
      <c r="X208" s="113"/>
      <c r="Y208" s="18"/>
      <c r="Z208" s="18"/>
      <c r="AA208" s="18"/>
      <c r="AB208" s="18"/>
    </row>
    <row r="209" spans="1:28" x14ac:dyDescent="0.55000000000000004">
      <c r="A209" s="18"/>
      <c r="B209" s="18"/>
      <c r="C209" s="18"/>
      <c r="D209" s="18"/>
      <c r="E209" s="18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  <c r="R209" s="112"/>
      <c r="S209" s="112"/>
      <c r="T209" s="112"/>
      <c r="U209" s="112"/>
      <c r="V209" s="112"/>
      <c r="W209" s="112"/>
      <c r="X209" s="113"/>
      <c r="Y209" s="18"/>
      <c r="Z209" s="18"/>
      <c r="AA209" s="18"/>
      <c r="AB209" s="18"/>
    </row>
    <row r="210" spans="1:28" x14ac:dyDescent="0.55000000000000004">
      <c r="A210" s="18"/>
      <c r="B210" s="18"/>
      <c r="C210" s="18"/>
      <c r="D210" s="18"/>
      <c r="E210" s="18"/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  <c r="R210" s="112"/>
      <c r="S210" s="112"/>
      <c r="T210" s="112"/>
      <c r="U210" s="112"/>
      <c r="V210" s="112"/>
      <c r="W210" s="112"/>
      <c r="X210" s="113"/>
      <c r="Y210" s="18"/>
      <c r="Z210" s="18"/>
      <c r="AA210" s="18"/>
      <c r="AB210" s="18"/>
    </row>
    <row r="211" spans="1:28" x14ac:dyDescent="0.55000000000000004">
      <c r="A211" s="18"/>
      <c r="B211" s="18"/>
      <c r="C211" s="18"/>
      <c r="D211" s="18"/>
      <c r="E211" s="18"/>
      <c r="F211" s="112"/>
      <c r="G211" s="112"/>
      <c r="H211" s="112"/>
      <c r="I211" s="112"/>
      <c r="J211" s="112"/>
      <c r="K211" s="112"/>
      <c r="L211" s="112"/>
      <c r="M211" s="112"/>
      <c r="N211" s="112"/>
      <c r="O211" s="112"/>
      <c r="P211" s="112"/>
      <c r="Q211" s="112"/>
      <c r="R211" s="112"/>
      <c r="S211" s="112"/>
      <c r="T211" s="112"/>
      <c r="U211" s="112"/>
      <c r="V211" s="112"/>
      <c r="W211" s="112"/>
      <c r="X211" s="113"/>
      <c r="Y211" s="18"/>
      <c r="Z211" s="18"/>
      <c r="AA211" s="18"/>
      <c r="AB211" s="18"/>
    </row>
    <row r="212" spans="1:28" x14ac:dyDescent="0.55000000000000004">
      <c r="A212" s="18"/>
      <c r="B212" s="18"/>
      <c r="C212" s="18"/>
      <c r="D212" s="18"/>
      <c r="E212" s="18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  <c r="R212" s="112"/>
      <c r="S212" s="112"/>
      <c r="T212" s="112"/>
      <c r="U212" s="112"/>
      <c r="V212" s="112"/>
      <c r="W212" s="112"/>
      <c r="X212" s="113"/>
      <c r="Y212" s="18"/>
      <c r="Z212" s="18"/>
      <c r="AA212" s="18"/>
      <c r="AB212" s="18"/>
    </row>
    <row r="213" spans="1:28" x14ac:dyDescent="0.55000000000000004">
      <c r="A213" s="18"/>
      <c r="B213" s="18"/>
      <c r="C213" s="18"/>
      <c r="D213" s="18"/>
      <c r="E213" s="18"/>
      <c r="F213" s="112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  <c r="R213" s="112"/>
      <c r="S213" s="112"/>
      <c r="T213" s="112"/>
      <c r="U213" s="112"/>
      <c r="V213" s="112"/>
      <c r="W213" s="112"/>
      <c r="X213" s="113"/>
      <c r="Y213" s="18"/>
      <c r="Z213" s="18"/>
      <c r="AA213" s="18"/>
      <c r="AB213" s="18"/>
    </row>
    <row r="214" spans="1:28" x14ac:dyDescent="0.55000000000000004">
      <c r="A214" s="18"/>
      <c r="B214" s="18"/>
      <c r="C214" s="18"/>
      <c r="D214" s="18"/>
      <c r="E214" s="18"/>
      <c r="F214" s="112"/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  <c r="R214" s="112"/>
      <c r="S214" s="112"/>
      <c r="T214" s="112"/>
      <c r="U214" s="112"/>
      <c r="V214" s="112"/>
      <c r="W214" s="112"/>
      <c r="X214" s="113"/>
      <c r="Y214" s="18"/>
      <c r="Z214" s="18"/>
      <c r="AA214" s="18"/>
      <c r="AB214" s="18"/>
    </row>
    <row r="215" spans="1:28" x14ac:dyDescent="0.55000000000000004">
      <c r="A215" s="18"/>
      <c r="B215" s="18"/>
      <c r="C215" s="18"/>
      <c r="D215" s="18"/>
      <c r="E215" s="18"/>
      <c r="F215" s="112"/>
      <c r="G215" s="112"/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  <c r="R215" s="112"/>
      <c r="S215" s="112"/>
      <c r="T215" s="112"/>
      <c r="U215" s="112"/>
      <c r="V215" s="112"/>
      <c r="W215" s="112"/>
      <c r="X215" s="113"/>
      <c r="Y215" s="18"/>
      <c r="Z215" s="18"/>
      <c r="AA215" s="18"/>
      <c r="AB215" s="18"/>
    </row>
    <row r="216" spans="1:28" x14ac:dyDescent="0.55000000000000004">
      <c r="A216" s="18"/>
      <c r="B216" s="18"/>
      <c r="C216" s="18"/>
      <c r="D216" s="18"/>
      <c r="E216" s="18"/>
      <c r="F216" s="112"/>
      <c r="G216" s="112"/>
      <c r="H216" s="112"/>
      <c r="I216" s="112"/>
      <c r="J216" s="112"/>
      <c r="K216" s="112"/>
      <c r="L216" s="112"/>
      <c r="M216" s="112"/>
      <c r="N216" s="112"/>
      <c r="O216" s="112"/>
      <c r="P216" s="112"/>
      <c r="Q216" s="112"/>
      <c r="R216" s="112"/>
      <c r="S216" s="112"/>
      <c r="T216" s="112"/>
      <c r="U216" s="112"/>
      <c r="V216" s="112"/>
      <c r="W216" s="112"/>
      <c r="X216" s="113"/>
      <c r="Y216" s="18"/>
      <c r="Z216" s="18"/>
      <c r="AA216" s="18"/>
      <c r="AB216" s="18"/>
    </row>
    <row r="217" spans="1:28" x14ac:dyDescent="0.55000000000000004">
      <c r="A217" s="18"/>
      <c r="B217" s="18"/>
      <c r="C217" s="18"/>
      <c r="D217" s="18"/>
      <c r="E217" s="18"/>
      <c r="F217" s="112"/>
      <c r="G217" s="112"/>
      <c r="H217" s="112"/>
      <c r="I217" s="112"/>
      <c r="J217" s="112"/>
      <c r="K217" s="112"/>
      <c r="L217" s="112"/>
      <c r="M217" s="112"/>
      <c r="N217" s="112"/>
      <c r="O217" s="112"/>
      <c r="P217" s="112"/>
      <c r="Q217" s="112"/>
      <c r="R217" s="112"/>
      <c r="S217" s="112"/>
      <c r="T217" s="112"/>
      <c r="U217" s="112"/>
      <c r="V217" s="112"/>
      <c r="W217" s="112"/>
      <c r="X217" s="113"/>
      <c r="Y217" s="18"/>
      <c r="Z217" s="18"/>
      <c r="AA217" s="18"/>
      <c r="AB217" s="18"/>
    </row>
    <row r="218" spans="1:28" x14ac:dyDescent="0.55000000000000004">
      <c r="A218" s="18"/>
      <c r="B218" s="18"/>
      <c r="C218" s="18"/>
      <c r="D218" s="18"/>
      <c r="E218" s="18"/>
      <c r="F218" s="112"/>
      <c r="G218" s="112"/>
      <c r="H218" s="112"/>
      <c r="I218" s="112"/>
      <c r="J218" s="112"/>
      <c r="K218" s="112"/>
      <c r="L218" s="112"/>
      <c r="M218" s="112"/>
      <c r="N218" s="112"/>
      <c r="O218" s="112"/>
      <c r="P218" s="112"/>
      <c r="Q218" s="112"/>
      <c r="R218" s="112"/>
      <c r="S218" s="112"/>
      <c r="T218" s="112"/>
      <c r="U218" s="112"/>
      <c r="V218" s="112"/>
      <c r="W218" s="112"/>
      <c r="X218" s="113"/>
      <c r="Y218" s="18"/>
      <c r="Z218" s="18"/>
      <c r="AA218" s="18"/>
      <c r="AB218" s="18"/>
    </row>
    <row r="219" spans="1:28" x14ac:dyDescent="0.55000000000000004">
      <c r="A219" s="18"/>
      <c r="B219" s="18"/>
      <c r="C219" s="18"/>
      <c r="D219" s="18"/>
      <c r="E219" s="18"/>
      <c r="F219" s="112"/>
      <c r="G219" s="112"/>
      <c r="H219" s="112"/>
      <c r="I219" s="112"/>
      <c r="J219" s="112"/>
      <c r="K219" s="112"/>
      <c r="L219" s="112"/>
      <c r="M219" s="112"/>
      <c r="N219" s="112"/>
      <c r="O219" s="112"/>
      <c r="P219" s="112"/>
      <c r="Q219" s="112"/>
      <c r="R219" s="112"/>
      <c r="S219" s="112"/>
      <c r="T219" s="112"/>
      <c r="U219" s="112"/>
      <c r="V219" s="112"/>
      <c r="W219" s="112"/>
      <c r="X219" s="113"/>
      <c r="Y219" s="18"/>
      <c r="Z219" s="18"/>
      <c r="AA219" s="18"/>
      <c r="AB219" s="18"/>
    </row>
    <row r="220" spans="1:28" x14ac:dyDescent="0.55000000000000004">
      <c r="A220" s="18"/>
      <c r="B220" s="18"/>
      <c r="C220" s="18"/>
      <c r="D220" s="18"/>
      <c r="E220" s="18"/>
      <c r="F220" s="112"/>
      <c r="G220" s="112"/>
      <c r="H220" s="112"/>
      <c r="I220" s="112"/>
      <c r="J220" s="112"/>
      <c r="K220" s="112"/>
      <c r="L220" s="112"/>
      <c r="M220" s="112"/>
      <c r="N220" s="112"/>
      <c r="O220" s="112"/>
      <c r="P220" s="112"/>
      <c r="Q220" s="112"/>
      <c r="R220" s="112"/>
      <c r="S220" s="112"/>
      <c r="T220" s="112"/>
      <c r="U220" s="112"/>
      <c r="V220" s="112"/>
      <c r="W220" s="112"/>
      <c r="X220" s="113"/>
      <c r="Y220" s="18"/>
      <c r="Z220" s="18"/>
      <c r="AA220" s="18"/>
      <c r="AB220" s="18"/>
    </row>
    <row r="221" spans="1:28" x14ac:dyDescent="0.55000000000000004">
      <c r="A221" s="18"/>
      <c r="B221" s="18"/>
      <c r="C221" s="18"/>
      <c r="D221" s="18"/>
      <c r="E221" s="18"/>
      <c r="F221" s="112"/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2"/>
      <c r="R221" s="112"/>
      <c r="S221" s="112"/>
      <c r="T221" s="112"/>
      <c r="U221" s="112"/>
      <c r="V221" s="112"/>
      <c r="W221" s="112"/>
      <c r="X221" s="113"/>
      <c r="Y221" s="18"/>
      <c r="Z221" s="18"/>
      <c r="AA221" s="18"/>
      <c r="AB221" s="18"/>
    </row>
    <row r="222" spans="1:28" x14ac:dyDescent="0.55000000000000004">
      <c r="A222" s="18"/>
      <c r="B222" s="18"/>
      <c r="C222" s="18"/>
      <c r="D222" s="18"/>
      <c r="E222" s="18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2"/>
      <c r="R222" s="112"/>
      <c r="S222" s="112"/>
      <c r="T222" s="112"/>
      <c r="U222" s="112"/>
      <c r="V222" s="112"/>
      <c r="W222" s="112"/>
      <c r="X222" s="113"/>
      <c r="Y222" s="18"/>
      <c r="Z222" s="18"/>
      <c r="AA222" s="18"/>
      <c r="AB222" s="18"/>
    </row>
    <row r="223" spans="1:28" x14ac:dyDescent="0.55000000000000004">
      <c r="A223" s="18"/>
      <c r="B223" s="18"/>
      <c r="C223" s="18"/>
      <c r="D223" s="18"/>
      <c r="E223" s="18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  <c r="P223" s="112"/>
      <c r="Q223" s="112"/>
      <c r="R223" s="112"/>
      <c r="S223" s="112"/>
      <c r="T223" s="112"/>
      <c r="U223" s="112"/>
      <c r="V223" s="112"/>
      <c r="W223" s="112"/>
      <c r="X223" s="113"/>
      <c r="Y223" s="18"/>
      <c r="Z223" s="18"/>
      <c r="AA223" s="18"/>
      <c r="AB223" s="18"/>
    </row>
    <row r="224" spans="1:28" x14ac:dyDescent="0.55000000000000004">
      <c r="A224" s="18"/>
      <c r="B224" s="18"/>
      <c r="C224" s="18"/>
      <c r="D224" s="18"/>
      <c r="E224" s="18"/>
      <c r="F224" s="112"/>
      <c r="G224" s="112"/>
      <c r="H224" s="112"/>
      <c r="I224" s="112"/>
      <c r="J224" s="112"/>
      <c r="K224" s="112"/>
      <c r="L224" s="112"/>
      <c r="M224" s="112"/>
      <c r="N224" s="112"/>
      <c r="O224" s="112"/>
      <c r="P224" s="112"/>
      <c r="Q224" s="112"/>
      <c r="R224" s="112"/>
      <c r="S224" s="112"/>
      <c r="T224" s="112"/>
      <c r="U224" s="112"/>
      <c r="V224" s="112"/>
      <c r="W224" s="112"/>
      <c r="X224" s="113"/>
      <c r="Y224" s="18"/>
      <c r="Z224" s="18"/>
      <c r="AA224" s="18"/>
      <c r="AB224" s="18"/>
    </row>
    <row r="225" spans="1:28" x14ac:dyDescent="0.55000000000000004">
      <c r="A225" s="18"/>
      <c r="B225" s="18"/>
      <c r="C225" s="18"/>
      <c r="D225" s="18"/>
      <c r="E225" s="18"/>
      <c r="F225" s="112"/>
      <c r="G225" s="112"/>
      <c r="H225" s="112"/>
      <c r="I225" s="112"/>
      <c r="J225" s="112"/>
      <c r="K225" s="112"/>
      <c r="L225" s="112"/>
      <c r="M225" s="112"/>
      <c r="N225" s="112"/>
      <c r="O225" s="112"/>
      <c r="P225" s="112"/>
      <c r="Q225" s="112"/>
      <c r="R225" s="112"/>
      <c r="S225" s="112"/>
      <c r="T225" s="112"/>
      <c r="U225" s="112"/>
      <c r="V225" s="112"/>
      <c r="W225" s="112"/>
      <c r="X225" s="113"/>
      <c r="Y225" s="18"/>
      <c r="Z225" s="18"/>
      <c r="AA225" s="18"/>
      <c r="AB225" s="18"/>
    </row>
    <row r="226" spans="1:28" x14ac:dyDescent="0.55000000000000004">
      <c r="A226" s="18"/>
      <c r="B226" s="18"/>
      <c r="C226" s="18"/>
      <c r="D226" s="18"/>
      <c r="E226" s="18"/>
      <c r="F226" s="112"/>
      <c r="G226" s="112"/>
      <c r="H226" s="112"/>
      <c r="I226" s="112"/>
      <c r="J226" s="112"/>
      <c r="K226" s="112"/>
      <c r="L226" s="112"/>
      <c r="M226" s="112"/>
      <c r="N226" s="112"/>
      <c r="O226" s="112"/>
      <c r="P226" s="112"/>
      <c r="Q226" s="112"/>
      <c r="R226" s="112"/>
      <c r="S226" s="112"/>
      <c r="T226" s="112"/>
      <c r="U226" s="112"/>
      <c r="V226" s="112"/>
      <c r="W226" s="112"/>
      <c r="X226" s="113"/>
      <c r="Y226" s="18"/>
      <c r="Z226" s="18"/>
      <c r="AA226" s="18"/>
      <c r="AB226" s="18"/>
    </row>
    <row r="227" spans="1:28" x14ac:dyDescent="0.55000000000000004">
      <c r="A227" s="18"/>
      <c r="B227" s="18"/>
      <c r="C227" s="18"/>
      <c r="D227" s="18"/>
      <c r="E227" s="18"/>
      <c r="F227" s="112"/>
      <c r="G227" s="112"/>
      <c r="H227" s="112"/>
      <c r="I227" s="112"/>
      <c r="J227" s="112"/>
      <c r="K227" s="112"/>
      <c r="L227" s="112"/>
      <c r="M227" s="112"/>
      <c r="N227" s="112"/>
      <c r="O227" s="112"/>
      <c r="P227" s="112"/>
      <c r="Q227" s="112"/>
      <c r="R227" s="112"/>
      <c r="S227" s="112"/>
      <c r="T227" s="112"/>
      <c r="U227" s="112"/>
      <c r="V227" s="112"/>
      <c r="W227" s="112"/>
      <c r="X227" s="113"/>
      <c r="Y227" s="18"/>
      <c r="Z227" s="18"/>
      <c r="AA227" s="18"/>
      <c r="AB227" s="18"/>
    </row>
    <row r="228" spans="1:28" x14ac:dyDescent="0.55000000000000004">
      <c r="A228" s="18"/>
      <c r="B228" s="18"/>
      <c r="C228" s="18"/>
      <c r="D228" s="18"/>
      <c r="E228" s="18"/>
      <c r="F228" s="112"/>
      <c r="G228" s="112"/>
      <c r="H228" s="112"/>
      <c r="I228" s="112"/>
      <c r="J228" s="112"/>
      <c r="K228" s="112"/>
      <c r="L228" s="112"/>
      <c r="M228" s="112"/>
      <c r="N228" s="112"/>
      <c r="O228" s="112"/>
      <c r="P228" s="112"/>
      <c r="Q228" s="112"/>
      <c r="R228" s="112"/>
      <c r="S228" s="112"/>
      <c r="T228" s="112"/>
      <c r="U228" s="112"/>
      <c r="V228" s="112"/>
      <c r="W228" s="112"/>
      <c r="X228" s="113"/>
      <c r="Y228" s="18"/>
      <c r="Z228" s="18"/>
      <c r="AA228" s="18"/>
      <c r="AB228" s="18"/>
    </row>
    <row r="229" spans="1:28" x14ac:dyDescent="0.55000000000000004">
      <c r="A229" s="18"/>
      <c r="B229" s="18"/>
      <c r="C229" s="18"/>
      <c r="D229" s="18"/>
      <c r="E229" s="18"/>
      <c r="F229" s="112"/>
      <c r="G229" s="112"/>
      <c r="H229" s="112"/>
      <c r="I229" s="112"/>
      <c r="J229" s="112"/>
      <c r="K229" s="112"/>
      <c r="L229" s="112"/>
      <c r="M229" s="112"/>
      <c r="N229" s="112"/>
      <c r="O229" s="112"/>
      <c r="P229" s="112"/>
      <c r="Q229" s="112"/>
      <c r="R229" s="112"/>
      <c r="S229" s="112"/>
      <c r="T229" s="112"/>
      <c r="U229" s="112"/>
      <c r="V229" s="112"/>
      <c r="W229" s="112"/>
      <c r="X229" s="113"/>
      <c r="Y229" s="18"/>
      <c r="Z229" s="18"/>
      <c r="AA229" s="18"/>
      <c r="AB229" s="18"/>
    </row>
    <row r="230" spans="1:28" x14ac:dyDescent="0.55000000000000004">
      <c r="A230" s="18"/>
      <c r="B230" s="18"/>
      <c r="C230" s="18"/>
      <c r="D230" s="18"/>
      <c r="E230" s="18"/>
      <c r="F230" s="112"/>
      <c r="G230" s="112"/>
      <c r="H230" s="112"/>
      <c r="I230" s="112"/>
      <c r="J230" s="112"/>
      <c r="K230" s="112"/>
      <c r="L230" s="112"/>
      <c r="M230" s="112"/>
      <c r="N230" s="112"/>
      <c r="O230" s="112"/>
      <c r="P230" s="112"/>
      <c r="Q230" s="112"/>
      <c r="R230" s="112"/>
      <c r="S230" s="112"/>
      <c r="T230" s="112"/>
      <c r="U230" s="112"/>
      <c r="V230" s="112"/>
      <c r="W230" s="112"/>
      <c r="X230" s="113"/>
      <c r="Y230" s="18"/>
      <c r="Z230" s="18"/>
      <c r="AA230" s="18"/>
      <c r="AB230" s="18"/>
    </row>
    <row r="231" spans="1:28" x14ac:dyDescent="0.55000000000000004">
      <c r="A231" s="18"/>
      <c r="B231" s="18"/>
      <c r="C231" s="18"/>
      <c r="D231" s="18"/>
      <c r="E231" s="18"/>
      <c r="F231" s="112"/>
      <c r="G231" s="112"/>
      <c r="H231" s="112"/>
      <c r="I231" s="112"/>
      <c r="J231" s="112"/>
      <c r="K231" s="112"/>
      <c r="L231" s="112"/>
      <c r="M231" s="112"/>
      <c r="N231" s="112"/>
      <c r="O231" s="112"/>
      <c r="P231" s="112"/>
      <c r="Q231" s="112"/>
      <c r="R231" s="112"/>
      <c r="S231" s="112"/>
      <c r="T231" s="112"/>
      <c r="U231" s="112"/>
      <c r="V231" s="112"/>
      <c r="W231" s="112"/>
      <c r="X231" s="113"/>
      <c r="Y231" s="18"/>
      <c r="Z231" s="18"/>
      <c r="AA231" s="18"/>
      <c r="AB231" s="18"/>
    </row>
    <row r="232" spans="1:28" x14ac:dyDescent="0.55000000000000004">
      <c r="A232" s="18"/>
      <c r="B232" s="18"/>
      <c r="C232" s="18"/>
      <c r="D232" s="18"/>
      <c r="E232" s="18"/>
      <c r="F232" s="112"/>
      <c r="G232" s="112"/>
      <c r="H232" s="112"/>
      <c r="I232" s="112"/>
      <c r="J232" s="112"/>
      <c r="K232" s="112"/>
      <c r="L232" s="112"/>
      <c r="M232" s="112"/>
      <c r="N232" s="112"/>
      <c r="O232" s="112"/>
      <c r="P232" s="112"/>
      <c r="Q232" s="112"/>
      <c r="R232" s="112"/>
      <c r="S232" s="112"/>
      <c r="T232" s="112"/>
      <c r="U232" s="112"/>
      <c r="V232" s="112"/>
      <c r="W232" s="112"/>
      <c r="X232" s="113"/>
      <c r="Y232" s="18"/>
      <c r="Z232" s="18"/>
      <c r="AA232" s="18"/>
      <c r="AB232" s="18"/>
    </row>
    <row r="233" spans="1:28" x14ac:dyDescent="0.55000000000000004">
      <c r="A233" s="18"/>
      <c r="B233" s="18"/>
      <c r="C233" s="18"/>
      <c r="D233" s="18"/>
      <c r="E233" s="18"/>
      <c r="F233" s="112"/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  <c r="R233" s="112"/>
      <c r="S233" s="112"/>
      <c r="T233" s="112"/>
      <c r="U233" s="112"/>
      <c r="V233" s="112"/>
      <c r="W233" s="112"/>
      <c r="X233" s="113"/>
      <c r="Y233" s="18"/>
      <c r="Z233" s="18"/>
      <c r="AA233" s="18"/>
      <c r="AB233" s="18"/>
    </row>
    <row r="234" spans="1:28" x14ac:dyDescent="0.55000000000000004">
      <c r="A234" s="18"/>
      <c r="B234" s="18"/>
      <c r="C234" s="18"/>
      <c r="D234" s="18"/>
      <c r="E234" s="18"/>
      <c r="F234" s="112"/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  <c r="R234" s="112"/>
      <c r="S234" s="112"/>
      <c r="T234" s="112"/>
      <c r="U234" s="112"/>
      <c r="V234" s="112"/>
      <c r="W234" s="112"/>
      <c r="X234" s="113"/>
      <c r="Y234" s="18"/>
      <c r="Z234" s="18"/>
      <c r="AA234" s="18"/>
      <c r="AB234" s="18"/>
    </row>
    <row r="235" spans="1:28" x14ac:dyDescent="0.55000000000000004">
      <c r="A235" s="18"/>
      <c r="B235" s="18"/>
      <c r="C235" s="18"/>
      <c r="D235" s="18"/>
      <c r="E235" s="18"/>
      <c r="F235" s="112"/>
      <c r="G235" s="112"/>
      <c r="H235" s="112"/>
      <c r="I235" s="112"/>
      <c r="J235" s="112"/>
      <c r="K235" s="112"/>
      <c r="L235" s="112"/>
      <c r="M235" s="112"/>
      <c r="N235" s="112"/>
      <c r="O235" s="112"/>
      <c r="P235" s="112"/>
      <c r="Q235" s="112"/>
      <c r="R235" s="112"/>
      <c r="S235" s="112"/>
      <c r="T235" s="112"/>
      <c r="U235" s="112"/>
      <c r="V235" s="112"/>
      <c r="W235" s="112"/>
      <c r="X235" s="113"/>
      <c r="Y235" s="18"/>
      <c r="Z235" s="18"/>
      <c r="AA235" s="18"/>
      <c r="AB235" s="18"/>
    </row>
    <row r="236" spans="1:28" x14ac:dyDescent="0.55000000000000004">
      <c r="A236" s="18"/>
      <c r="B236" s="18"/>
      <c r="C236" s="18"/>
      <c r="D236" s="18"/>
      <c r="E236" s="18"/>
      <c r="F236" s="112"/>
      <c r="G236" s="112"/>
      <c r="H236" s="112"/>
      <c r="I236" s="112"/>
      <c r="J236" s="112"/>
      <c r="K236" s="112"/>
      <c r="L236" s="112"/>
      <c r="M236" s="112"/>
      <c r="N236" s="112"/>
      <c r="O236" s="112"/>
      <c r="P236" s="112"/>
      <c r="Q236" s="112"/>
      <c r="R236" s="112"/>
      <c r="S236" s="112"/>
      <c r="T236" s="112"/>
      <c r="U236" s="112"/>
      <c r="V236" s="112"/>
      <c r="W236" s="112"/>
      <c r="X236" s="113"/>
      <c r="Y236" s="18"/>
      <c r="Z236" s="18"/>
      <c r="AA236" s="18"/>
      <c r="AB236" s="18"/>
    </row>
    <row r="237" spans="1:28" x14ac:dyDescent="0.55000000000000004">
      <c r="A237" s="18"/>
      <c r="B237" s="18"/>
      <c r="C237" s="18"/>
      <c r="D237" s="18"/>
      <c r="E237" s="18"/>
      <c r="F237" s="112"/>
      <c r="G237" s="112"/>
      <c r="H237" s="112"/>
      <c r="I237" s="112"/>
      <c r="J237" s="112"/>
      <c r="K237" s="112"/>
      <c r="L237" s="112"/>
      <c r="M237" s="112"/>
      <c r="N237" s="112"/>
      <c r="O237" s="112"/>
      <c r="P237" s="112"/>
      <c r="Q237" s="112"/>
      <c r="R237" s="112"/>
      <c r="S237" s="112"/>
      <c r="T237" s="112"/>
      <c r="U237" s="112"/>
      <c r="V237" s="112"/>
      <c r="W237" s="112"/>
      <c r="X237" s="113"/>
      <c r="Y237" s="18"/>
      <c r="Z237" s="18"/>
      <c r="AA237" s="18"/>
      <c r="AB237" s="18"/>
    </row>
    <row r="238" spans="1:28" x14ac:dyDescent="0.55000000000000004">
      <c r="A238" s="18"/>
      <c r="B238" s="18"/>
      <c r="C238" s="18"/>
      <c r="D238" s="18"/>
      <c r="E238" s="18"/>
      <c r="F238" s="112"/>
      <c r="G238" s="112"/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  <c r="R238" s="112"/>
      <c r="S238" s="112"/>
      <c r="T238" s="112"/>
      <c r="U238" s="112"/>
      <c r="V238" s="112"/>
      <c r="W238" s="112"/>
      <c r="X238" s="113"/>
      <c r="Y238" s="18"/>
      <c r="Z238" s="18"/>
      <c r="AA238" s="18"/>
      <c r="AB238" s="18"/>
    </row>
    <row r="239" spans="1:28" x14ac:dyDescent="0.55000000000000004">
      <c r="A239" s="18"/>
      <c r="B239" s="18"/>
      <c r="C239" s="18"/>
      <c r="D239" s="18"/>
      <c r="E239" s="18"/>
      <c r="F239" s="112"/>
      <c r="G239" s="112"/>
      <c r="H239" s="112"/>
      <c r="I239" s="112"/>
      <c r="J239" s="112"/>
      <c r="K239" s="112"/>
      <c r="L239" s="112"/>
      <c r="M239" s="112"/>
      <c r="N239" s="112"/>
      <c r="O239" s="112"/>
      <c r="P239" s="112"/>
      <c r="Q239" s="112"/>
      <c r="R239" s="112"/>
      <c r="S239" s="112"/>
      <c r="T239" s="112"/>
      <c r="U239" s="112"/>
      <c r="V239" s="112"/>
      <c r="W239" s="112"/>
      <c r="X239" s="113"/>
      <c r="Y239" s="18"/>
      <c r="Z239" s="18"/>
      <c r="AA239" s="18"/>
      <c r="AB239" s="18"/>
    </row>
    <row r="240" spans="1:28" x14ac:dyDescent="0.55000000000000004">
      <c r="A240" s="18"/>
      <c r="B240" s="18"/>
      <c r="C240" s="18"/>
      <c r="D240" s="18"/>
      <c r="E240" s="18"/>
      <c r="F240" s="112"/>
      <c r="G240" s="112"/>
      <c r="H240" s="112"/>
      <c r="I240" s="112"/>
      <c r="J240" s="112"/>
      <c r="K240" s="112"/>
      <c r="L240" s="112"/>
      <c r="M240" s="112"/>
      <c r="N240" s="112"/>
      <c r="O240" s="112"/>
      <c r="P240" s="112"/>
      <c r="Q240" s="112"/>
      <c r="R240" s="112"/>
      <c r="S240" s="112"/>
      <c r="T240" s="112"/>
      <c r="U240" s="112"/>
      <c r="V240" s="112"/>
      <c r="W240" s="112"/>
      <c r="X240" s="113"/>
      <c r="Y240" s="18"/>
      <c r="Z240" s="18"/>
      <c r="AA240" s="18"/>
      <c r="AB240" s="18"/>
    </row>
    <row r="241" spans="1:28" x14ac:dyDescent="0.55000000000000004">
      <c r="A241" s="18"/>
      <c r="B241" s="18"/>
      <c r="C241" s="18"/>
      <c r="D241" s="18"/>
      <c r="E241" s="18"/>
      <c r="F241" s="112"/>
      <c r="G241" s="112"/>
      <c r="H241" s="112"/>
      <c r="I241" s="112"/>
      <c r="J241" s="112"/>
      <c r="K241" s="112"/>
      <c r="L241" s="112"/>
      <c r="M241" s="112"/>
      <c r="N241" s="112"/>
      <c r="O241" s="112"/>
      <c r="P241" s="112"/>
      <c r="Q241" s="112"/>
      <c r="R241" s="112"/>
      <c r="S241" s="112"/>
      <c r="T241" s="112"/>
      <c r="U241" s="112"/>
      <c r="V241" s="112"/>
      <c r="W241" s="112"/>
      <c r="X241" s="113"/>
      <c r="Y241" s="18"/>
      <c r="Z241" s="18"/>
      <c r="AA241" s="18"/>
      <c r="AB241" s="18"/>
    </row>
    <row r="242" spans="1:28" x14ac:dyDescent="0.55000000000000004">
      <c r="A242" s="18"/>
      <c r="B242" s="18"/>
      <c r="C242" s="18"/>
      <c r="D242" s="18"/>
      <c r="E242" s="18"/>
      <c r="F242" s="112"/>
      <c r="G242" s="112"/>
      <c r="H242" s="112"/>
      <c r="I242" s="112"/>
      <c r="J242" s="112"/>
      <c r="K242" s="112"/>
      <c r="L242" s="112"/>
      <c r="M242" s="112"/>
      <c r="N242" s="112"/>
      <c r="O242" s="112"/>
      <c r="P242" s="112"/>
      <c r="Q242" s="112"/>
      <c r="R242" s="112"/>
      <c r="S242" s="112"/>
      <c r="T242" s="112"/>
      <c r="U242" s="112"/>
      <c r="V242" s="112"/>
      <c r="W242" s="112"/>
      <c r="X242" s="113"/>
      <c r="Y242" s="18"/>
      <c r="Z242" s="18"/>
      <c r="AA242" s="18"/>
      <c r="AB242" s="18"/>
    </row>
    <row r="243" spans="1:28" x14ac:dyDescent="0.55000000000000004">
      <c r="A243" s="18"/>
      <c r="B243" s="18"/>
      <c r="C243" s="18"/>
      <c r="D243" s="18"/>
      <c r="E243" s="18"/>
      <c r="F243" s="112"/>
      <c r="G243" s="112"/>
      <c r="H243" s="112"/>
      <c r="I243" s="112"/>
      <c r="J243" s="112"/>
      <c r="K243" s="112"/>
      <c r="L243" s="112"/>
      <c r="M243" s="112"/>
      <c r="N243" s="112"/>
      <c r="O243" s="112"/>
      <c r="P243" s="112"/>
      <c r="Q243" s="112"/>
      <c r="R243" s="112"/>
      <c r="S243" s="112"/>
      <c r="T243" s="112"/>
      <c r="U243" s="112"/>
      <c r="V243" s="112"/>
      <c r="W243" s="112"/>
      <c r="X243" s="113"/>
      <c r="Y243" s="18"/>
      <c r="Z243" s="18"/>
      <c r="AA243" s="18"/>
      <c r="AB243" s="18"/>
    </row>
    <row r="244" spans="1:28" x14ac:dyDescent="0.55000000000000004">
      <c r="A244" s="18"/>
      <c r="B244" s="18"/>
      <c r="C244" s="18"/>
      <c r="D244" s="18"/>
      <c r="E244" s="18"/>
      <c r="F244" s="112"/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2"/>
      <c r="R244" s="112"/>
      <c r="S244" s="112"/>
      <c r="T244" s="112"/>
      <c r="U244" s="112"/>
      <c r="V244" s="112"/>
      <c r="W244" s="112"/>
      <c r="X244" s="113"/>
      <c r="Y244" s="18"/>
      <c r="Z244" s="18"/>
      <c r="AA244" s="18"/>
      <c r="AB244" s="18"/>
    </row>
    <row r="245" spans="1:28" x14ac:dyDescent="0.55000000000000004">
      <c r="A245" s="18"/>
      <c r="B245" s="18"/>
      <c r="C245" s="18"/>
      <c r="D245" s="18"/>
      <c r="E245" s="18"/>
      <c r="F245" s="112"/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2"/>
      <c r="R245" s="112"/>
      <c r="S245" s="112"/>
      <c r="T245" s="112"/>
      <c r="U245" s="112"/>
      <c r="V245" s="112"/>
      <c r="W245" s="112"/>
      <c r="X245" s="113"/>
      <c r="Y245" s="18"/>
      <c r="Z245" s="18"/>
      <c r="AA245" s="18"/>
      <c r="AB245" s="18"/>
    </row>
    <row r="246" spans="1:28" x14ac:dyDescent="0.55000000000000004">
      <c r="A246" s="18"/>
      <c r="B246" s="18"/>
      <c r="C246" s="18"/>
      <c r="D246" s="18"/>
      <c r="E246" s="18"/>
      <c r="F246" s="112"/>
      <c r="G246" s="112"/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  <c r="R246" s="112"/>
      <c r="S246" s="112"/>
      <c r="T246" s="112"/>
      <c r="U246" s="112"/>
      <c r="V246" s="112"/>
      <c r="W246" s="112"/>
      <c r="X246" s="113"/>
      <c r="Y246" s="18"/>
      <c r="Z246" s="18"/>
      <c r="AA246" s="18"/>
      <c r="AB246" s="18"/>
    </row>
    <row r="247" spans="1:28" x14ac:dyDescent="0.55000000000000004">
      <c r="A247" s="18"/>
      <c r="B247" s="18"/>
      <c r="C247" s="18"/>
      <c r="D247" s="18"/>
      <c r="E247" s="18"/>
      <c r="F247" s="112"/>
      <c r="G247" s="112"/>
      <c r="H247" s="112"/>
      <c r="I247" s="112"/>
      <c r="J247" s="112"/>
      <c r="K247" s="112"/>
      <c r="L247" s="112"/>
      <c r="M247" s="112"/>
      <c r="N247" s="112"/>
      <c r="O247" s="112"/>
      <c r="P247" s="112"/>
      <c r="Q247" s="112"/>
      <c r="R247" s="112"/>
      <c r="S247" s="112"/>
      <c r="T247" s="112"/>
      <c r="U247" s="112"/>
      <c r="V247" s="112"/>
      <c r="W247" s="112"/>
      <c r="X247" s="113"/>
      <c r="Y247" s="18"/>
      <c r="Z247" s="18"/>
      <c r="AA247" s="18"/>
      <c r="AB247" s="18"/>
    </row>
    <row r="248" spans="1:28" x14ac:dyDescent="0.55000000000000004">
      <c r="A248" s="18"/>
      <c r="B248" s="18"/>
      <c r="C248" s="18"/>
      <c r="D248" s="18"/>
      <c r="E248" s="18"/>
      <c r="F248" s="112"/>
      <c r="G248" s="112"/>
      <c r="H248" s="112"/>
      <c r="I248" s="112"/>
      <c r="J248" s="112"/>
      <c r="K248" s="112"/>
      <c r="L248" s="112"/>
      <c r="M248" s="112"/>
      <c r="N248" s="112"/>
      <c r="O248" s="112"/>
      <c r="P248" s="112"/>
      <c r="Q248" s="112"/>
      <c r="R248" s="112"/>
      <c r="S248" s="112"/>
      <c r="T248" s="112"/>
      <c r="U248" s="112"/>
      <c r="V248" s="112"/>
      <c r="W248" s="112"/>
      <c r="X248" s="113"/>
      <c r="Y248" s="18"/>
      <c r="Z248" s="18"/>
      <c r="AA248" s="18"/>
      <c r="AB248" s="18"/>
    </row>
    <row r="249" spans="1:28" x14ac:dyDescent="0.55000000000000004">
      <c r="A249" s="18"/>
      <c r="B249" s="18"/>
      <c r="C249" s="18"/>
      <c r="D249" s="18"/>
      <c r="E249" s="18"/>
      <c r="F249" s="112"/>
      <c r="G249" s="112"/>
      <c r="H249" s="112"/>
      <c r="I249" s="112"/>
      <c r="J249" s="112"/>
      <c r="K249" s="112"/>
      <c r="L249" s="112"/>
      <c r="M249" s="112"/>
      <c r="N249" s="112"/>
      <c r="O249" s="112"/>
      <c r="P249" s="112"/>
      <c r="Q249" s="112"/>
      <c r="R249" s="112"/>
      <c r="S249" s="112"/>
      <c r="T249" s="112"/>
      <c r="U249" s="112"/>
      <c r="V249" s="112"/>
      <c r="W249" s="112"/>
      <c r="X249" s="113"/>
      <c r="Y249" s="18"/>
      <c r="Z249" s="18"/>
      <c r="AA249" s="18"/>
      <c r="AB249" s="18"/>
    </row>
    <row r="250" spans="1:28" x14ac:dyDescent="0.55000000000000004">
      <c r="A250" s="18"/>
      <c r="B250" s="18"/>
      <c r="C250" s="18"/>
      <c r="D250" s="18"/>
      <c r="E250" s="18"/>
      <c r="F250" s="112"/>
      <c r="G250" s="112"/>
      <c r="H250" s="112"/>
      <c r="I250" s="112"/>
      <c r="J250" s="112"/>
      <c r="K250" s="112"/>
      <c r="L250" s="112"/>
      <c r="M250" s="112"/>
      <c r="N250" s="112"/>
      <c r="O250" s="112"/>
      <c r="P250" s="112"/>
      <c r="Q250" s="112"/>
      <c r="R250" s="112"/>
      <c r="S250" s="112"/>
      <c r="T250" s="112"/>
      <c r="U250" s="112"/>
      <c r="V250" s="112"/>
      <c r="W250" s="112"/>
      <c r="X250" s="113"/>
      <c r="Y250" s="18"/>
      <c r="Z250" s="18"/>
      <c r="AA250" s="18"/>
      <c r="AB250" s="18"/>
    </row>
    <row r="251" spans="1:28" x14ac:dyDescent="0.55000000000000004">
      <c r="A251" s="18"/>
      <c r="B251" s="18"/>
      <c r="C251" s="18"/>
      <c r="D251" s="18"/>
      <c r="E251" s="18"/>
      <c r="F251" s="112"/>
      <c r="G251" s="112"/>
      <c r="H251" s="112"/>
      <c r="I251" s="112"/>
      <c r="J251" s="112"/>
      <c r="K251" s="112"/>
      <c r="L251" s="112"/>
      <c r="M251" s="112"/>
      <c r="N251" s="112"/>
      <c r="O251" s="112"/>
      <c r="P251" s="112"/>
      <c r="Q251" s="112"/>
      <c r="R251" s="112"/>
      <c r="S251" s="112"/>
      <c r="T251" s="112"/>
      <c r="U251" s="112"/>
      <c r="V251" s="112"/>
      <c r="W251" s="112"/>
      <c r="X251" s="113"/>
      <c r="Y251" s="18"/>
      <c r="Z251" s="18"/>
      <c r="AA251" s="18"/>
      <c r="AB251" s="18"/>
    </row>
    <row r="252" spans="1:28" x14ac:dyDescent="0.55000000000000004">
      <c r="A252" s="18"/>
      <c r="B252" s="18"/>
      <c r="C252" s="18"/>
      <c r="D252" s="18"/>
      <c r="E252" s="18"/>
      <c r="F252" s="112"/>
      <c r="G252" s="112"/>
      <c r="H252" s="112"/>
      <c r="I252" s="112"/>
      <c r="J252" s="112"/>
      <c r="K252" s="112"/>
      <c r="L252" s="112"/>
      <c r="M252" s="112"/>
      <c r="N252" s="112"/>
      <c r="O252" s="112"/>
      <c r="P252" s="112"/>
      <c r="Q252" s="112"/>
      <c r="R252" s="112"/>
      <c r="S252" s="112"/>
      <c r="T252" s="112"/>
      <c r="U252" s="112"/>
      <c r="V252" s="112"/>
      <c r="W252" s="112"/>
      <c r="X252" s="113"/>
      <c r="Y252" s="18"/>
      <c r="Z252" s="18"/>
      <c r="AA252" s="18"/>
      <c r="AB252" s="18"/>
    </row>
    <row r="253" spans="1:28" x14ac:dyDescent="0.55000000000000004">
      <c r="A253" s="18"/>
      <c r="B253" s="18"/>
      <c r="C253" s="18"/>
      <c r="D253" s="18"/>
      <c r="E253" s="18"/>
      <c r="F253" s="112"/>
      <c r="G253" s="112"/>
      <c r="H253" s="112"/>
      <c r="I253" s="112"/>
      <c r="J253" s="112"/>
      <c r="K253" s="112"/>
      <c r="L253" s="112"/>
      <c r="M253" s="112"/>
      <c r="N253" s="112"/>
      <c r="O253" s="112"/>
      <c r="P253" s="112"/>
      <c r="Q253" s="112"/>
      <c r="R253" s="112"/>
      <c r="S253" s="112"/>
      <c r="T253" s="112"/>
      <c r="U253" s="112"/>
      <c r="V253" s="112"/>
      <c r="W253" s="112"/>
      <c r="X253" s="113"/>
      <c r="Y253" s="18"/>
      <c r="Z253" s="18"/>
      <c r="AA253" s="18"/>
      <c r="AB253" s="18"/>
    </row>
    <row r="254" spans="1:28" x14ac:dyDescent="0.55000000000000004">
      <c r="A254" s="18"/>
      <c r="B254" s="18"/>
      <c r="C254" s="18"/>
      <c r="D254" s="18"/>
      <c r="E254" s="18"/>
      <c r="F254" s="112"/>
      <c r="G254" s="112"/>
      <c r="H254" s="112"/>
      <c r="I254" s="112"/>
      <c r="J254" s="112"/>
      <c r="K254" s="112"/>
      <c r="L254" s="112"/>
      <c r="M254" s="112"/>
      <c r="N254" s="112"/>
      <c r="O254" s="112"/>
      <c r="P254" s="112"/>
      <c r="Q254" s="112"/>
      <c r="R254" s="112"/>
      <c r="S254" s="112"/>
      <c r="T254" s="112"/>
      <c r="U254" s="112"/>
      <c r="V254" s="112"/>
      <c r="W254" s="112"/>
      <c r="X254" s="113"/>
      <c r="Y254" s="18"/>
      <c r="Z254" s="18"/>
      <c r="AA254" s="18"/>
      <c r="AB254" s="18"/>
    </row>
    <row r="255" spans="1:28" x14ac:dyDescent="0.55000000000000004">
      <c r="A255" s="18"/>
      <c r="B255" s="18"/>
      <c r="C255" s="18"/>
      <c r="D255" s="18"/>
      <c r="E255" s="18"/>
      <c r="F255" s="112"/>
      <c r="G255" s="112"/>
      <c r="H255" s="112"/>
      <c r="I255" s="112"/>
      <c r="J255" s="112"/>
      <c r="K255" s="112"/>
      <c r="L255" s="112"/>
      <c r="M255" s="112"/>
      <c r="N255" s="112"/>
      <c r="O255" s="112"/>
      <c r="P255" s="112"/>
      <c r="Q255" s="112"/>
      <c r="R255" s="112"/>
      <c r="S255" s="112"/>
      <c r="T255" s="112"/>
      <c r="U255" s="112"/>
      <c r="V255" s="112"/>
      <c r="W255" s="112"/>
      <c r="X255" s="113"/>
      <c r="Y255" s="18"/>
      <c r="Z255" s="18"/>
      <c r="AA255" s="18"/>
      <c r="AB255" s="18"/>
    </row>
    <row r="256" spans="1:28" x14ac:dyDescent="0.55000000000000004">
      <c r="A256" s="18"/>
      <c r="B256" s="18"/>
      <c r="C256" s="18"/>
      <c r="D256" s="18"/>
      <c r="E256" s="18"/>
      <c r="F256" s="112"/>
      <c r="G256" s="112"/>
      <c r="H256" s="112"/>
      <c r="I256" s="112"/>
      <c r="J256" s="112"/>
      <c r="K256" s="112"/>
      <c r="L256" s="112"/>
      <c r="M256" s="112"/>
      <c r="N256" s="112"/>
      <c r="O256" s="112"/>
      <c r="P256" s="112"/>
      <c r="Q256" s="112"/>
      <c r="R256" s="112"/>
      <c r="S256" s="112"/>
      <c r="T256" s="112"/>
      <c r="U256" s="112"/>
      <c r="V256" s="112"/>
      <c r="W256" s="112"/>
      <c r="X256" s="113"/>
      <c r="Y256" s="18"/>
      <c r="Z256" s="18"/>
      <c r="AA256" s="18"/>
      <c r="AB256" s="18"/>
    </row>
    <row r="257" spans="1:28" x14ac:dyDescent="0.55000000000000004">
      <c r="A257" s="18"/>
      <c r="B257" s="18"/>
      <c r="C257" s="18"/>
      <c r="D257" s="18"/>
      <c r="E257" s="18"/>
      <c r="F257" s="112"/>
      <c r="G257" s="112"/>
      <c r="H257" s="112"/>
      <c r="I257" s="112"/>
      <c r="J257" s="112"/>
      <c r="K257" s="112"/>
      <c r="L257" s="112"/>
      <c r="M257" s="112"/>
      <c r="N257" s="112"/>
      <c r="O257" s="112"/>
      <c r="P257" s="112"/>
      <c r="Q257" s="112"/>
      <c r="R257" s="112"/>
      <c r="S257" s="112"/>
      <c r="T257" s="112"/>
      <c r="U257" s="112"/>
      <c r="V257" s="112"/>
      <c r="W257" s="112"/>
      <c r="X257" s="113"/>
      <c r="Y257" s="18"/>
      <c r="Z257" s="18"/>
      <c r="AA257" s="18"/>
      <c r="AB257" s="18"/>
    </row>
    <row r="258" spans="1:28" x14ac:dyDescent="0.55000000000000004">
      <c r="A258" s="18"/>
      <c r="B258" s="18"/>
      <c r="C258" s="18"/>
      <c r="D258" s="18"/>
      <c r="E258" s="18"/>
      <c r="F258" s="112"/>
      <c r="G258" s="112"/>
      <c r="H258" s="112"/>
      <c r="I258" s="112"/>
      <c r="J258" s="112"/>
      <c r="K258" s="112"/>
      <c r="L258" s="112"/>
      <c r="M258" s="112"/>
      <c r="N258" s="112"/>
      <c r="O258" s="112"/>
      <c r="P258" s="112"/>
      <c r="Q258" s="112"/>
      <c r="R258" s="112"/>
      <c r="S258" s="112"/>
      <c r="T258" s="112"/>
      <c r="U258" s="112"/>
      <c r="V258" s="112"/>
      <c r="W258" s="112"/>
      <c r="X258" s="113"/>
      <c r="Y258" s="18"/>
      <c r="Z258" s="18"/>
      <c r="AA258" s="18"/>
      <c r="AB258" s="18"/>
    </row>
    <row r="259" spans="1:28" x14ac:dyDescent="0.55000000000000004">
      <c r="A259" s="18"/>
      <c r="B259" s="18"/>
      <c r="C259" s="18"/>
      <c r="D259" s="18"/>
      <c r="E259" s="18"/>
      <c r="F259" s="112"/>
      <c r="G259" s="112"/>
      <c r="H259" s="112"/>
      <c r="I259" s="112"/>
      <c r="J259" s="112"/>
      <c r="K259" s="112"/>
      <c r="L259" s="112"/>
      <c r="M259" s="112"/>
      <c r="N259" s="112"/>
      <c r="O259" s="112"/>
      <c r="P259" s="112"/>
      <c r="Q259" s="112"/>
      <c r="R259" s="112"/>
      <c r="S259" s="112"/>
      <c r="T259" s="112"/>
      <c r="U259" s="112"/>
      <c r="V259" s="112"/>
      <c r="W259" s="112"/>
      <c r="X259" s="113"/>
      <c r="Y259" s="18"/>
      <c r="Z259" s="18"/>
      <c r="AA259" s="18"/>
      <c r="AB259" s="18"/>
    </row>
    <row r="260" spans="1:28" x14ac:dyDescent="0.55000000000000004">
      <c r="A260" s="18"/>
      <c r="B260" s="18"/>
      <c r="C260" s="18"/>
      <c r="D260" s="18"/>
      <c r="E260" s="18"/>
      <c r="F260" s="112"/>
      <c r="G260" s="112"/>
      <c r="H260" s="112"/>
      <c r="I260" s="112"/>
      <c r="J260" s="112"/>
      <c r="K260" s="112"/>
      <c r="L260" s="112"/>
      <c r="M260" s="112"/>
      <c r="N260" s="112"/>
      <c r="O260" s="112"/>
      <c r="P260" s="112"/>
      <c r="Q260" s="112"/>
      <c r="R260" s="112"/>
      <c r="S260" s="112"/>
      <c r="T260" s="112"/>
      <c r="U260" s="112"/>
      <c r="V260" s="112"/>
      <c r="W260" s="112"/>
      <c r="X260" s="113"/>
      <c r="Y260" s="18"/>
      <c r="Z260" s="18"/>
      <c r="AA260" s="18"/>
      <c r="AB260" s="18"/>
    </row>
    <row r="261" spans="1:28" x14ac:dyDescent="0.55000000000000004">
      <c r="A261" s="18"/>
      <c r="B261" s="18"/>
      <c r="C261" s="18"/>
      <c r="D261" s="18"/>
      <c r="E261" s="18"/>
      <c r="F261" s="112"/>
      <c r="G261" s="112"/>
      <c r="H261" s="112"/>
      <c r="I261" s="112"/>
      <c r="J261" s="112"/>
      <c r="K261" s="112"/>
      <c r="L261" s="112"/>
      <c r="M261" s="112"/>
      <c r="N261" s="112"/>
      <c r="O261" s="112"/>
      <c r="P261" s="112"/>
      <c r="Q261" s="112"/>
      <c r="R261" s="112"/>
      <c r="S261" s="112"/>
      <c r="T261" s="112"/>
      <c r="U261" s="112"/>
      <c r="V261" s="112"/>
      <c r="W261" s="112"/>
      <c r="X261" s="113"/>
      <c r="Y261" s="18"/>
      <c r="Z261" s="18"/>
      <c r="AA261" s="18"/>
      <c r="AB261" s="18"/>
    </row>
    <row r="262" spans="1:28" x14ac:dyDescent="0.55000000000000004">
      <c r="A262" s="18"/>
      <c r="B262" s="18"/>
      <c r="C262" s="18"/>
      <c r="D262" s="18"/>
      <c r="E262" s="18"/>
      <c r="F262" s="112"/>
      <c r="G262" s="112"/>
      <c r="H262" s="112"/>
      <c r="I262" s="112"/>
      <c r="J262" s="112"/>
      <c r="K262" s="112"/>
      <c r="L262" s="112"/>
      <c r="M262" s="112"/>
      <c r="N262" s="112"/>
      <c r="O262" s="112"/>
      <c r="P262" s="112"/>
      <c r="Q262" s="112"/>
      <c r="R262" s="112"/>
      <c r="S262" s="112"/>
      <c r="T262" s="112"/>
      <c r="U262" s="112"/>
      <c r="V262" s="112"/>
      <c r="W262" s="112"/>
      <c r="X262" s="113"/>
      <c r="Y262" s="18"/>
      <c r="Z262" s="18"/>
      <c r="AA262" s="18"/>
      <c r="AB262" s="18"/>
    </row>
    <row r="263" spans="1:28" x14ac:dyDescent="0.55000000000000004">
      <c r="A263" s="18"/>
      <c r="B263" s="18"/>
      <c r="C263" s="18"/>
      <c r="D263" s="18"/>
      <c r="E263" s="18"/>
      <c r="F263" s="112"/>
      <c r="G263" s="112"/>
      <c r="H263" s="112"/>
      <c r="I263" s="112"/>
      <c r="J263" s="112"/>
      <c r="K263" s="112"/>
      <c r="L263" s="112"/>
      <c r="M263" s="112"/>
      <c r="N263" s="112"/>
      <c r="O263" s="112"/>
      <c r="P263" s="112"/>
      <c r="Q263" s="112"/>
      <c r="R263" s="112"/>
      <c r="S263" s="112"/>
      <c r="T263" s="112"/>
      <c r="U263" s="112"/>
      <c r="V263" s="112"/>
      <c r="W263" s="112"/>
      <c r="X263" s="113"/>
      <c r="Y263" s="18"/>
      <c r="Z263" s="18"/>
      <c r="AA263" s="18"/>
      <c r="AB263" s="18"/>
    </row>
    <row r="264" spans="1:28" x14ac:dyDescent="0.55000000000000004">
      <c r="A264" s="18"/>
      <c r="B264" s="18"/>
      <c r="C264" s="18"/>
      <c r="D264" s="18"/>
      <c r="E264" s="18"/>
      <c r="F264" s="112"/>
      <c r="G264" s="112"/>
      <c r="H264" s="112"/>
      <c r="I264" s="112"/>
      <c r="J264" s="112"/>
      <c r="K264" s="112"/>
      <c r="L264" s="112"/>
      <c r="M264" s="112"/>
      <c r="N264" s="112"/>
      <c r="O264" s="112"/>
      <c r="P264" s="112"/>
      <c r="Q264" s="112"/>
      <c r="R264" s="112"/>
      <c r="S264" s="112"/>
      <c r="T264" s="112"/>
      <c r="U264" s="112"/>
      <c r="V264" s="112"/>
      <c r="W264" s="112"/>
      <c r="X264" s="113"/>
      <c r="Y264" s="18"/>
      <c r="Z264" s="18"/>
      <c r="AA264" s="18"/>
      <c r="AB264" s="18"/>
    </row>
    <row r="265" spans="1:28" x14ac:dyDescent="0.55000000000000004">
      <c r="A265" s="18"/>
      <c r="B265" s="18"/>
      <c r="C265" s="18"/>
      <c r="D265" s="18"/>
      <c r="E265" s="18"/>
      <c r="F265" s="112"/>
      <c r="G265" s="112"/>
      <c r="H265" s="112"/>
      <c r="I265" s="112"/>
      <c r="J265" s="112"/>
      <c r="K265" s="112"/>
      <c r="L265" s="112"/>
      <c r="M265" s="112"/>
      <c r="N265" s="112"/>
      <c r="O265" s="112"/>
      <c r="P265" s="112"/>
      <c r="Q265" s="112"/>
      <c r="R265" s="112"/>
      <c r="S265" s="112"/>
      <c r="T265" s="112"/>
      <c r="U265" s="112"/>
      <c r="V265" s="112"/>
      <c r="W265" s="112"/>
      <c r="X265" s="113"/>
      <c r="Y265" s="18"/>
      <c r="Z265" s="18"/>
      <c r="AA265" s="18"/>
      <c r="AB265" s="18"/>
    </row>
    <row r="266" spans="1:28" x14ac:dyDescent="0.55000000000000004">
      <c r="A266" s="18"/>
      <c r="B266" s="18"/>
      <c r="C266" s="18"/>
      <c r="D266" s="18"/>
      <c r="E266" s="18"/>
      <c r="F266" s="112"/>
      <c r="G266" s="112"/>
      <c r="H266" s="112"/>
      <c r="I266" s="112"/>
      <c r="J266" s="112"/>
      <c r="K266" s="112"/>
      <c r="L266" s="112"/>
      <c r="M266" s="112"/>
      <c r="N266" s="112"/>
      <c r="O266" s="112"/>
      <c r="P266" s="112"/>
      <c r="Q266" s="112"/>
      <c r="R266" s="112"/>
      <c r="S266" s="112"/>
      <c r="T266" s="112"/>
      <c r="U266" s="112"/>
      <c r="V266" s="112"/>
      <c r="W266" s="112"/>
      <c r="X266" s="113"/>
      <c r="Y266" s="18"/>
      <c r="Z266" s="18"/>
      <c r="AA266" s="18"/>
      <c r="AB266" s="18"/>
    </row>
    <row r="267" spans="1:28" x14ac:dyDescent="0.55000000000000004">
      <c r="A267" s="18"/>
      <c r="B267" s="18"/>
      <c r="C267" s="18"/>
      <c r="D267" s="18"/>
      <c r="E267" s="18"/>
      <c r="F267" s="112"/>
      <c r="G267" s="112"/>
      <c r="H267" s="112"/>
      <c r="I267" s="112"/>
      <c r="J267" s="112"/>
      <c r="K267" s="112"/>
      <c r="L267" s="112"/>
      <c r="M267" s="112"/>
      <c r="N267" s="112"/>
      <c r="O267" s="112"/>
      <c r="P267" s="112"/>
      <c r="Q267" s="112"/>
      <c r="R267" s="112"/>
      <c r="S267" s="112"/>
      <c r="T267" s="112"/>
      <c r="U267" s="112"/>
      <c r="V267" s="112"/>
      <c r="W267" s="112"/>
      <c r="X267" s="113"/>
      <c r="Y267" s="18"/>
      <c r="Z267" s="18"/>
      <c r="AA267" s="18"/>
      <c r="AB267" s="18"/>
    </row>
    <row r="268" spans="1:28" x14ac:dyDescent="0.55000000000000004">
      <c r="A268" s="18"/>
      <c r="B268" s="18"/>
      <c r="C268" s="18"/>
      <c r="D268" s="18"/>
      <c r="E268" s="18"/>
      <c r="F268" s="112"/>
      <c r="G268" s="112"/>
      <c r="H268" s="112"/>
      <c r="I268" s="112"/>
      <c r="J268" s="112"/>
      <c r="K268" s="112"/>
      <c r="L268" s="112"/>
      <c r="M268" s="112"/>
      <c r="N268" s="112"/>
      <c r="O268" s="112"/>
      <c r="P268" s="112"/>
      <c r="Q268" s="112"/>
      <c r="R268" s="112"/>
      <c r="S268" s="112"/>
      <c r="T268" s="112"/>
      <c r="U268" s="112"/>
      <c r="V268" s="112"/>
      <c r="W268" s="112"/>
      <c r="X268" s="113"/>
      <c r="Y268" s="18"/>
      <c r="Z268" s="18"/>
      <c r="AA268" s="18"/>
      <c r="AB268" s="18"/>
    </row>
  </sheetData>
  <mergeCells count="9">
    <mergeCell ref="X5:X6"/>
    <mergeCell ref="Y5:Y6"/>
    <mergeCell ref="B116:I116"/>
    <mergeCell ref="F4:H4"/>
    <mergeCell ref="V4:W4"/>
    <mergeCell ref="B5:E6"/>
    <mergeCell ref="F5:H5"/>
    <mergeCell ref="I5:I6"/>
    <mergeCell ref="J5:W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2024-03-08T04:23:31Z</dcterms:created>
  <dcterms:modified xsi:type="dcterms:W3CDTF">2024-03-08T04:28:44Z</dcterms:modified>
</cp:coreProperties>
</file>