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ประชุม กกบ1-67\"/>
    </mc:Choice>
  </mc:AlternateContent>
  <bookViews>
    <workbookView xWindow="0" yWindow="0" windowWidth="28800" windowHeight="1248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3" i="1" l="1"/>
  <c r="H123" i="1"/>
  <c r="V114" i="1"/>
  <c r="H113" i="1"/>
  <c r="Y100" i="1"/>
  <c r="Z100" i="1" s="1"/>
  <c r="X100" i="1"/>
  <c r="V92" i="1"/>
  <c r="W93" i="1" s="1"/>
  <c r="H91" i="1"/>
  <c r="V85" i="1"/>
  <c r="H85" i="1"/>
  <c r="H84" i="1"/>
  <c r="H83" i="1"/>
  <c r="H82" i="1"/>
  <c r="H81" i="1"/>
  <c r="H92" i="1" s="1"/>
  <c r="AA93" i="1" s="1"/>
  <c r="AA94" i="1" s="1"/>
  <c r="AA96" i="1" s="1"/>
  <c r="X66" i="1"/>
  <c r="Y63" i="1"/>
  <c r="X63" i="1"/>
  <c r="X64" i="1" s="1"/>
  <c r="I63" i="1"/>
  <c r="H63" i="1"/>
  <c r="H64" i="1" s="1"/>
  <c r="G63" i="1"/>
  <c r="G64" i="1" s="1"/>
  <c r="G66" i="1" s="1"/>
  <c r="H65" i="1" s="1"/>
  <c r="H66" i="1" s="1"/>
  <c r="I65" i="1" s="1"/>
  <c r="W65" i="1" s="1"/>
  <c r="F63" i="1"/>
  <c r="U62" i="1"/>
  <c r="T62" i="1"/>
  <c r="S62" i="1"/>
  <c r="R62" i="1"/>
  <c r="Q62" i="1"/>
  <c r="P62" i="1"/>
  <c r="O62" i="1"/>
  <c r="N62" i="1"/>
  <c r="M62" i="1"/>
  <c r="L62" i="1"/>
  <c r="K62" i="1"/>
  <c r="J62" i="1"/>
  <c r="W61" i="1"/>
  <c r="U61" i="1"/>
  <c r="T61" i="1"/>
  <c r="S61" i="1"/>
  <c r="R61" i="1"/>
  <c r="Q61" i="1"/>
  <c r="P61" i="1"/>
  <c r="O61" i="1"/>
  <c r="N61" i="1"/>
  <c r="M61" i="1"/>
  <c r="K61" i="1"/>
  <c r="J61" i="1"/>
  <c r="W60" i="1"/>
  <c r="U60" i="1"/>
  <c r="T60" i="1"/>
  <c r="S60" i="1"/>
  <c r="R60" i="1"/>
  <c r="Q60" i="1"/>
  <c r="P60" i="1"/>
  <c r="O60" i="1"/>
  <c r="N60" i="1"/>
  <c r="M60" i="1"/>
  <c r="L60" i="1"/>
  <c r="K60" i="1"/>
  <c r="J60" i="1"/>
  <c r="W59" i="1"/>
  <c r="U58" i="1"/>
  <c r="T58" i="1"/>
  <c r="S58" i="1"/>
  <c r="R58" i="1"/>
  <c r="Q58" i="1"/>
  <c r="P58" i="1"/>
  <c r="O58" i="1"/>
  <c r="N58" i="1"/>
  <c r="M58" i="1"/>
  <c r="L58" i="1"/>
  <c r="K58" i="1"/>
  <c r="J58" i="1"/>
  <c r="U57" i="1"/>
  <c r="T57" i="1"/>
  <c r="S57" i="1"/>
  <c r="R57" i="1"/>
  <c r="Q57" i="1"/>
  <c r="P57" i="1"/>
  <c r="O57" i="1"/>
  <c r="N57" i="1"/>
  <c r="M57" i="1"/>
  <c r="L57" i="1"/>
  <c r="K57" i="1"/>
  <c r="J57" i="1"/>
  <c r="V57" i="1" s="1"/>
  <c r="W57" i="1" s="1"/>
  <c r="U56" i="1"/>
  <c r="T56" i="1"/>
  <c r="S56" i="1"/>
  <c r="R56" i="1"/>
  <c r="Q56" i="1"/>
  <c r="P56" i="1"/>
  <c r="O56" i="1"/>
  <c r="N56" i="1"/>
  <c r="M56" i="1"/>
  <c r="L56" i="1"/>
  <c r="K56" i="1"/>
  <c r="J56" i="1"/>
  <c r="V56" i="1" s="1"/>
  <c r="W56" i="1" s="1"/>
  <c r="W55" i="1"/>
  <c r="V55" i="1"/>
  <c r="U54" i="1"/>
  <c r="T54" i="1"/>
  <c r="S54" i="1"/>
  <c r="R54" i="1"/>
  <c r="Q54" i="1"/>
  <c r="P54" i="1"/>
  <c r="O54" i="1"/>
  <c r="N54" i="1"/>
  <c r="M54" i="1"/>
  <c r="L54" i="1"/>
  <c r="K54" i="1"/>
  <c r="J54" i="1"/>
  <c r="V54" i="1" s="1"/>
  <c r="W54" i="1" s="1"/>
  <c r="U53" i="1"/>
  <c r="T53" i="1"/>
  <c r="S53" i="1"/>
  <c r="R53" i="1"/>
  <c r="Q53" i="1"/>
  <c r="P53" i="1"/>
  <c r="O53" i="1"/>
  <c r="N53" i="1"/>
  <c r="M53" i="1"/>
  <c r="L53" i="1"/>
  <c r="K53" i="1"/>
  <c r="J53" i="1"/>
  <c r="U52" i="1"/>
  <c r="T52" i="1"/>
  <c r="S52" i="1"/>
  <c r="R52" i="1"/>
  <c r="Q52" i="1"/>
  <c r="P52" i="1"/>
  <c r="O52" i="1"/>
  <c r="N52" i="1"/>
  <c r="M52" i="1"/>
  <c r="L52" i="1"/>
  <c r="K52" i="1"/>
  <c r="J52" i="1"/>
  <c r="W51" i="1"/>
  <c r="V51" i="1"/>
  <c r="U49" i="1"/>
  <c r="T49" i="1"/>
  <c r="S49" i="1"/>
  <c r="R49" i="1"/>
  <c r="Q49" i="1"/>
  <c r="P49" i="1"/>
  <c r="O49" i="1"/>
  <c r="N49" i="1"/>
  <c r="M49" i="1"/>
  <c r="L49" i="1"/>
  <c r="K49" i="1"/>
  <c r="J49" i="1"/>
  <c r="U48" i="1"/>
  <c r="T48" i="1"/>
  <c r="S48" i="1"/>
  <c r="R48" i="1"/>
  <c r="Q48" i="1"/>
  <c r="P48" i="1"/>
  <c r="O48" i="1"/>
  <c r="N48" i="1"/>
  <c r="M48" i="1"/>
  <c r="L48" i="1"/>
  <c r="K48" i="1"/>
  <c r="J48" i="1"/>
  <c r="V48" i="1" s="1"/>
  <c r="W48" i="1" s="1"/>
  <c r="U47" i="1"/>
  <c r="T47" i="1"/>
  <c r="S47" i="1"/>
  <c r="R47" i="1"/>
  <c r="Q47" i="1"/>
  <c r="P47" i="1"/>
  <c r="O47" i="1"/>
  <c r="N47" i="1"/>
  <c r="M47" i="1"/>
  <c r="L47" i="1"/>
  <c r="K47" i="1"/>
  <c r="J47" i="1"/>
  <c r="V47" i="1" s="1"/>
  <c r="W47" i="1" s="1"/>
  <c r="U46" i="1"/>
  <c r="T46" i="1"/>
  <c r="S46" i="1"/>
  <c r="R46" i="1"/>
  <c r="Q46" i="1"/>
  <c r="P46" i="1"/>
  <c r="O46" i="1"/>
  <c r="N46" i="1"/>
  <c r="M46" i="1"/>
  <c r="L46" i="1"/>
  <c r="K46" i="1"/>
  <c r="J46" i="1"/>
  <c r="U45" i="1"/>
  <c r="T45" i="1"/>
  <c r="S45" i="1"/>
  <c r="R45" i="1"/>
  <c r="Q45" i="1"/>
  <c r="P45" i="1"/>
  <c r="O45" i="1"/>
  <c r="N45" i="1"/>
  <c r="M45" i="1"/>
  <c r="L45" i="1"/>
  <c r="K45" i="1"/>
  <c r="J45" i="1"/>
  <c r="U44" i="1"/>
  <c r="T44" i="1"/>
  <c r="S44" i="1"/>
  <c r="R44" i="1"/>
  <c r="Q44" i="1"/>
  <c r="P44" i="1"/>
  <c r="O44" i="1"/>
  <c r="N44" i="1"/>
  <c r="M44" i="1"/>
  <c r="L44" i="1"/>
  <c r="K44" i="1"/>
  <c r="J44" i="1"/>
  <c r="V44" i="1" s="1"/>
  <c r="W44" i="1" s="1"/>
  <c r="U43" i="1"/>
  <c r="T43" i="1"/>
  <c r="S43" i="1"/>
  <c r="R43" i="1"/>
  <c r="Q43" i="1"/>
  <c r="P43" i="1"/>
  <c r="O43" i="1"/>
  <c r="N43" i="1"/>
  <c r="M43" i="1"/>
  <c r="L43" i="1"/>
  <c r="K43" i="1"/>
  <c r="J43" i="1"/>
  <c r="V43" i="1" s="1"/>
  <c r="W43" i="1" s="1"/>
  <c r="U42" i="1"/>
  <c r="T42" i="1"/>
  <c r="S42" i="1"/>
  <c r="R42" i="1"/>
  <c r="Q42" i="1"/>
  <c r="P42" i="1"/>
  <c r="O42" i="1"/>
  <c r="N42" i="1"/>
  <c r="M42" i="1"/>
  <c r="L42" i="1"/>
  <c r="K42" i="1"/>
  <c r="J42" i="1"/>
  <c r="U41" i="1"/>
  <c r="T41" i="1"/>
  <c r="S41" i="1"/>
  <c r="R41" i="1"/>
  <c r="Q41" i="1"/>
  <c r="P41" i="1"/>
  <c r="O41" i="1"/>
  <c r="N41" i="1"/>
  <c r="M41" i="1"/>
  <c r="L41" i="1"/>
  <c r="K41" i="1"/>
  <c r="J41" i="1"/>
  <c r="W40" i="1"/>
  <c r="V40" i="1"/>
  <c r="U39" i="1"/>
  <c r="T39" i="1"/>
  <c r="S39" i="1"/>
  <c r="R39" i="1"/>
  <c r="Q39" i="1"/>
  <c r="P39" i="1"/>
  <c r="O39" i="1"/>
  <c r="N39" i="1"/>
  <c r="M39" i="1"/>
  <c r="L39" i="1"/>
  <c r="K39" i="1"/>
  <c r="J39" i="1"/>
  <c r="V39" i="1" s="1"/>
  <c r="W39" i="1" s="1"/>
  <c r="W38" i="1"/>
  <c r="V38" i="1"/>
  <c r="U37" i="1"/>
  <c r="T37" i="1"/>
  <c r="S37" i="1"/>
  <c r="R37" i="1"/>
  <c r="Q37" i="1"/>
  <c r="P37" i="1"/>
  <c r="O37" i="1"/>
  <c r="N37" i="1"/>
  <c r="M37" i="1"/>
  <c r="L37" i="1"/>
  <c r="K37" i="1"/>
  <c r="J37" i="1"/>
  <c r="V37" i="1" s="1"/>
  <c r="W37" i="1" s="1"/>
  <c r="U36" i="1"/>
  <c r="T36" i="1"/>
  <c r="S36" i="1"/>
  <c r="R36" i="1"/>
  <c r="Q36" i="1"/>
  <c r="P36" i="1"/>
  <c r="O36" i="1"/>
  <c r="N36" i="1"/>
  <c r="M36" i="1"/>
  <c r="L36" i="1"/>
  <c r="K36" i="1"/>
  <c r="J36" i="1"/>
  <c r="U35" i="1"/>
  <c r="T35" i="1"/>
  <c r="S35" i="1"/>
  <c r="R35" i="1"/>
  <c r="Q35" i="1"/>
  <c r="P35" i="1"/>
  <c r="O35" i="1"/>
  <c r="N35" i="1"/>
  <c r="M35" i="1"/>
  <c r="L35" i="1"/>
  <c r="K35" i="1"/>
  <c r="J35" i="1"/>
  <c r="V35" i="1" s="1"/>
  <c r="W35" i="1" s="1"/>
  <c r="U34" i="1"/>
  <c r="T34" i="1"/>
  <c r="S34" i="1"/>
  <c r="R34" i="1"/>
  <c r="Q34" i="1"/>
  <c r="P34" i="1"/>
  <c r="O34" i="1"/>
  <c r="N34" i="1"/>
  <c r="M34" i="1"/>
  <c r="L34" i="1"/>
  <c r="K34" i="1"/>
  <c r="J34" i="1"/>
  <c r="V34" i="1" s="1"/>
  <c r="W34" i="1" s="1"/>
  <c r="U33" i="1"/>
  <c r="T33" i="1"/>
  <c r="S33" i="1"/>
  <c r="R33" i="1"/>
  <c r="Q33" i="1"/>
  <c r="P33" i="1"/>
  <c r="O33" i="1"/>
  <c r="N33" i="1"/>
  <c r="M33" i="1"/>
  <c r="L33" i="1"/>
  <c r="K33" i="1"/>
  <c r="J33" i="1"/>
  <c r="V33" i="1" s="1"/>
  <c r="W33" i="1" s="1"/>
  <c r="U32" i="1"/>
  <c r="T32" i="1"/>
  <c r="S32" i="1"/>
  <c r="R32" i="1"/>
  <c r="Q32" i="1"/>
  <c r="P32" i="1"/>
  <c r="O32" i="1"/>
  <c r="N32" i="1"/>
  <c r="M32" i="1"/>
  <c r="L32" i="1"/>
  <c r="K32" i="1"/>
  <c r="J32" i="1"/>
  <c r="U31" i="1"/>
  <c r="T31" i="1"/>
  <c r="S31" i="1"/>
  <c r="R31" i="1"/>
  <c r="Q31" i="1"/>
  <c r="P31" i="1"/>
  <c r="O31" i="1"/>
  <c r="N31" i="1"/>
  <c r="M31" i="1"/>
  <c r="L31" i="1"/>
  <c r="K31" i="1"/>
  <c r="J31" i="1"/>
  <c r="V31" i="1" s="1"/>
  <c r="W31" i="1" s="1"/>
  <c r="U30" i="1"/>
  <c r="T30" i="1"/>
  <c r="S30" i="1"/>
  <c r="R30" i="1"/>
  <c r="Q30" i="1"/>
  <c r="P30" i="1"/>
  <c r="O30" i="1"/>
  <c r="N30" i="1"/>
  <c r="M30" i="1"/>
  <c r="L30" i="1"/>
  <c r="K30" i="1"/>
  <c r="J30" i="1"/>
  <c r="V30" i="1" s="1"/>
  <c r="W30" i="1" s="1"/>
  <c r="U29" i="1"/>
  <c r="T29" i="1"/>
  <c r="S29" i="1"/>
  <c r="R29" i="1"/>
  <c r="Q29" i="1"/>
  <c r="P29" i="1"/>
  <c r="O29" i="1"/>
  <c r="N29" i="1"/>
  <c r="M29" i="1"/>
  <c r="L29" i="1"/>
  <c r="K29" i="1"/>
  <c r="J29" i="1"/>
  <c r="V29" i="1" s="1"/>
  <c r="W29" i="1" s="1"/>
  <c r="U28" i="1"/>
  <c r="T28" i="1"/>
  <c r="T63" i="1" s="1"/>
  <c r="S28" i="1"/>
  <c r="S63" i="1" s="1"/>
  <c r="R28" i="1"/>
  <c r="Q28" i="1"/>
  <c r="P28" i="1"/>
  <c r="P63" i="1" s="1"/>
  <c r="O28" i="1"/>
  <c r="O63" i="1" s="1"/>
  <c r="N28" i="1"/>
  <c r="M28" i="1"/>
  <c r="L28" i="1"/>
  <c r="L63" i="1" s="1"/>
  <c r="K28" i="1"/>
  <c r="K63" i="1" s="1"/>
  <c r="K64" i="1" s="1"/>
  <c r="J28" i="1"/>
  <c r="U27" i="1"/>
  <c r="U63" i="1" s="1"/>
  <c r="T27" i="1"/>
  <c r="S27" i="1"/>
  <c r="R27" i="1"/>
  <c r="Q27" i="1"/>
  <c r="Q63" i="1" s="1"/>
  <c r="P27" i="1"/>
  <c r="O27" i="1"/>
  <c r="N27" i="1"/>
  <c r="M27" i="1"/>
  <c r="M63" i="1" s="1"/>
  <c r="L27" i="1"/>
  <c r="K27" i="1"/>
  <c r="J27" i="1"/>
  <c r="W26" i="1"/>
  <c r="V26" i="1"/>
  <c r="V25" i="1"/>
  <c r="W25" i="1" s="1"/>
  <c r="Y24" i="1"/>
  <c r="Y64" i="1" s="1"/>
  <c r="Y66" i="1" s="1"/>
  <c r="X24" i="1"/>
  <c r="I24" i="1"/>
  <c r="I64" i="1" s="1"/>
  <c r="H24" i="1"/>
  <c r="G24" i="1"/>
  <c r="F24" i="1"/>
  <c r="F64" i="1" s="1"/>
  <c r="F66" i="1" s="1"/>
  <c r="G65" i="1" s="1"/>
  <c r="U23" i="1"/>
  <c r="T23" i="1"/>
  <c r="S23" i="1"/>
  <c r="R23" i="1"/>
  <c r="Q23" i="1"/>
  <c r="P23" i="1"/>
  <c r="O23" i="1"/>
  <c r="N23" i="1"/>
  <c r="M23" i="1"/>
  <c r="L23" i="1"/>
  <c r="K23" i="1"/>
  <c r="J23" i="1"/>
  <c r="V23" i="1" s="1"/>
  <c r="W23" i="1" s="1"/>
  <c r="U22" i="1"/>
  <c r="T22" i="1"/>
  <c r="S22" i="1"/>
  <c r="R22" i="1"/>
  <c r="Q22" i="1"/>
  <c r="P22" i="1"/>
  <c r="O22" i="1"/>
  <c r="N22" i="1"/>
  <c r="M22" i="1"/>
  <c r="L22" i="1"/>
  <c r="K22" i="1"/>
  <c r="J22" i="1"/>
  <c r="V22" i="1" s="1"/>
  <c r="W22" i="1" s="1"/>
  <c r="U21" i="1"/>
  <c r="T21" i="1"/>
  <c r="S21" i="1"/>
  <c r="R21" i="1"/>
  <c r="Q21" i="1"/>
  <c r="P21" i="1"/>
  <c r="O21" i="1"/>
  <c r="N21" i="1"/>
  <c r="M21" i="1"/>
  <c r="L21" i="1"/>
  <c r="K21" i="1"/>
  <c r="J21" i="1"/>
  <c r="U20" i="1"/>
  <c r="T20" i="1"/>
  <c r="S20" i="1"/>
  <c r="R20" i="1"/>
  <c r="Q20" i="1"/>
  <c r="P20" i="1"/>
  <c r="O20" i="1"/>
  <c r="N20" i="1"/>
  <c r="M20" i="1"/>
  <c r="L20" i="1"/>
  <c r="K20" i="1"/>
  <c r="J20" i="1"/>
  <c r="V20" i="1" s="1"/>
  <c r="W20" i="1" s="1"/>
  <c r="U19" i="1"/>
  <c r="T19" i="1"/>
  <c r="S19" i="1"/>
  <c r="R19" i="1"/>
  <c r="Q19" i="1"/>
  <c r="P19" i="1"/>
  <c r="O19" i="1"/>
  <c r="N19" i="1"/>
  <c r="M19" i="1"/>
  <c r="L19" i="1"/>
  <c r="K19" i="1"/>
  <c r="J19" i="1"/>
  <c r="V19" i="1" s="1"/>
  <c r="W19" i="1" s="1"/>
  <c r="V18" i="1"/>
  <c r="W18" i="1" s="1"/>
  <c r="U17" i="1"/>
  <c r="T17" i="1"/>
  <c r="S17" i="1"/>
  <c r="R17" i="1"/>
  <c r="Q17" i="1"/>
  <c r="P17" i="1"/>
  <c r="O17" i="1"/>
  <c r="N17" i="1"/>
  <c r="M17" i="1"/>
  <c r="L17" i="1"/>
  <c r="K17" i="1"/>
  <c r="J17" i="1"/>
  <c r="U16" i="1"/>
  <c r="T16" i="1"/>
  <c r="S16" i="1"/>
  <c r="R16" i="1"/>
  <c r="Q16" i="1"/>
  <c r="P16" i="1"/>
  <c r="O16" i="1"/>
  <c r="N16" i="1"/>
  <c r="M16" i="1"/>
  <c r="L16" i="1"/>
  <c r="K16" i="1"/>
  <c r="J16" i="1"/>
  <c r="V16" i="1" s="1"/>
  <c r="W16" i="1" s="1"/>
  <c r="U15" i="1"/>
  <c r="T15" i="1"/>
  <c r="S15" i="1"/>
  <c r="R15" i="1"/>
  <c r="Q15" i="1"/>
  <c r="P15" i="1"/>
  <c r="O15" i="1"/>
  <c r="N15" i="1"/>
  <c r="M15" i="1"/>
  <c r="L15" i="1"/>
  <c r="K15" i="1"/>
  <c r="J15" i="1"/>
  <c r="V15" i="1" s="1"/>
  <c r="W15" i="1" s="1"/>
  <c r="U14" i="1"/>
  <c r="T14" i="1"/>
  <c r="S14" i="1"/>
  <c r="R14" i="1"/>
  <c r="Q14" i="1"/>
  <c r="P14" i="1"/>
  <c r="O14" i="1"/>
  <c r="N14" i="1"/>
  <c r="M14" i="1"/>
  <c r="L14" i="1"/>
  <c r="K14" i="1"/>
  <c r="J14" i="1"/>
  <c r="V14" i="1" s="1"/>
  <c r="W14" i="1" s="1"/>
  <c r="U13" i="1"/>
  <c r="T13" i="1"/>
  <c r="S13" i="1"/>
  <c r="R13" i="1"/>
  <c r="Q13" i="1"/>
  <c r="P13" i="1"/>
  <c r="O13" i="1"/>
  <c r="N13" i="1"/>
  <c r="M13" i="1"/>
  <c r="L13" i="1"/>
  <c r="K13" i="1"/>
  <c r="J13" i="1"/>
  <c r="U12" i="1"/>
  <c r="T12" i="1"/>
  <c r="S12" i="1"/>
  <c r="R12" i="1"/>
  <c r="Q12" i="1"/>
  <c r="Q24" i="1" s="1"/>
  <c r="Q64" i="1" s="1"/>
  <c r="P12" i="1"/>
  <c r="O12" i="1"/>
  <c r="N12" i="1"/>
  <c r="M12" i="1"/>
  <c r="L12" i="1"/>
  <c r="K12" i="1"/>
  <c r="J12" i="1"/>
  <c r="V12" i="1" s="1"/>
  <c r="W12" i="1" s="1"/>
  <c r="U11" i="1"/>
  <c r="T11" i="1"/>
  <c r="S11" i="1"/>
  <c r="R11" i="1"/>
  <c r="Q11" i="1"/>
  <c r="P11" i="1"/>
  <c r="O11" i="1"/>
  <c r="N11" i="1"/>
  <c r="M11" i="1"/>
  <c r="L11" i="1"/>
  <c r="K11" i="1"/>
  <c r="J11" i="1"/>
  <c r="V11" i="1" s="1"/>
  <c r="W11" i="1" s="1"/>
  <c r="U10" i="1"/>
  <c r="U24" i="1" s="1"/>
  <c r="U64" i="1" s="1"/>
  <c r="T10" i="1"/>
  <c r="S10" i="1"/>
  <c r="R10" i="1"/>
  <c r="R24" i="1" s="1"/>
  <c r="Q10" i="1"/>
  <c r="P10" i="1"/>
  <c r="O10" i="1"/>
  <c r="N10" i="1"/>
  <c r="N24" i="1" s="1"/>
  <c r="M10" i="1"/>
  <c r="M24" i="1" s="1"/>
  <c r="M64" i="1" s="1"/>
  <c r="L10" i="1"/>
  <c r="K10" i="1"/>
  <c r="J10" i="1"/>
  <c r="V10" i="1" s="1"/>
  <c r="W10" i="1" s="1"/>
  <c r="U9" i="1"/>
  <c r="T9" i="1"/>
  <c r="T24" i="1" s="1"/>
  <c r="T64" i="1" s="1"/>
  <c r="S9" i="1"/>
  <c r="S24" i="1" s="1"/>
  <c r="S64" i="1" s="1"/>
  <c r="R9" i="1"/>
  <c r="Q9" i="1"/>
  <c r="P9" i="1"/>
  <c r="P24" i="1" s="1"/>
  <c r="P64" i="1" s="1"/>
  <c r="O9" i="1"/>
  <c r="O24" i="1" s="1"/>
  <c r="O64" i="1" s="1"/>
  <c r="N9" i="1"/>
  <c r="M9" i="1"/>
  <c r="L9" i="1"/>
  <c r="L24" i="1" s="1"/>
  <c r="L64" i="1" s="1"/>
  <c r="K9" i="1"/>
  <c r="K24" i="1" s="1"/>
  <c r="J9" i="1"/>
  <c r="V8" i="1"/>
  <c r="V7" i="1"/>
  <c r="I66" i="1" l="1"/>
  <c r="J24" i="1"/>
  <c r="J63" i="1"/>
  <c r="N63" i="1"/>
  <c r="N64" i="1" s="1"/>
  <c r="R63" i="1"/>
  <c r="R64" i="1" s="1"/>
  <c r="V27" i="1"/>
  <c r="W27" i="1" s="1"/>
  <c r="V41" i="1"/>
  <c r="W41" i="1" s="1"/>
  <c r="V42" i="1"/>
  <c r="W42" i="1" s="1"/>
  <c r="V49" i="1"/>
  <c r="W49" i="1" s="1"/>
  <c r="V62" i="1"/>
  <c r="W62" i="1" s="1"/>
  <c r="V9" i="1"/>
  <c r="V13" i="1"/>
  <c r="W13" i="1" s="1"/>
  <c r="V17" i="1"/>
  <c r="W17" i="1" s="1"/>
  <c r="V21" i="1"/>
  <c r="W21" i="1" s="1"/>
  <c r="V28" i="1"/>
  <c r="W28" i="1" s="1"/>
  <c r="V32" i="1"/>
  <c r="W32" i="1" s="1"/>
  <c r="V36" i="1"/>
  <c r="W36" i="1" s="1"/>
  <c r="V45" i="1"/>
  <c r="W45" i="1" s="1"/>
  <c r="V46" i="1"/>
  <c r="W46" i="1" s="1"/>
  <c r="V52" i="1"/>
  <c r="W52" i="1" s="1"/>
  <c r="V53" i="1"/>
  <c r="W53" i="1" s="1"/>
  <c r="V58" i="1"/>
  <c r="W58" i="1" s="1"/>
  <c r="V24" i="1" l="1"/>
  <c r="W9" i="1"/>
  <c r="V63" i="1"/>
  <c r="W63" i="1" s="1"/>
  <c r="J64" i="1"/>
  <c r="J66" i="1" s="1"/>
  <c r="K65" i="1" s="1"/>
  <c r="K66" i="1" s="1"/>
  <c r="L65" i="1" s="1"/>
  <c r="L66" i="1" s="1"/>
  <c r="M65" i="1" s="1"/>
  <c r="M66" i="1" s="1"/>
  <c r="N65" i="1" s="1"/>
  <c r="N66" i="1" s="1"/>
  <c r="O65" i="1" s="1"/>
  <c r="O66" i="1" s="1"/>
  <c r="P65" i="1" s="1"/>
  <c r="P66" i="1" s="1"/>
  <c r="Q65" i="1" s="1"/>
  <c r="Q66" i="1" s="1"/>
  <c r="R65" i="1" s="1"/>
  <c r="R66" i="1" s="1"/>
  <c r="S65" i="1" s="1"/>
  <c r="S66" i="1" s="1"/>
  <c r="T65" i="1" s="1"/>
  <c r="T66" i="1" s="1"/>
  <c r="U65" i="1" s="1"/>
  <c r="U66" i="1" s="1"/>
  <c r="V64" i="1" l="1"/>
  <c r="W24" i="1"/>
  <c r="V66" i="1" l="1"/>
  <c r="W64" i="1"/>
  <c r="W66" i="1" l="1"/>
  <c r="V68" i="1"/>
  <c r="W70" i="1" s="1"/>
  <c r="W94" i="1" s="1"/>
  <c r="W96" i="1" s="1"/>
</calcChain>
</file>

<file path=xl/comments1.xml><?xml version="1.0" encoding="utf-8"?>
<comments xmlns="http://schemas.openxmlformats.org/spreadsheetml/2006/main">
  <authors>
    <author>ACER</author>
  </authors>
  <commentList>
    <comment ref="B104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คอมพิวเตอร์ /สำนักงาน/บริโภค/เชื้อเพลิง/เครื่องแต่งกาย/งานบ้านงานครัว/ยานพาหนะ/ไฟฟ้า-วิทยุ/ก่อสร้าง/โฆษณาเผยแพร่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ACER:ตั้งค่าน้ำยาสรรพสิทธเดือนละ 300000*5ด</t>
        </r>
      </text>
    </comment>
  </commentList>
</comments>
</file>

<file path=xl/sharedStrings.xml><?xml version="1.0" encoding="utf-8"?>
<sst xmlns="http://schemas.openxmlformats.org/spreadsheetml/2006/main" count="162" uniqueCount="152">
  <si>
    <t>สำนักงานสาธารณสุขจังหวัดอุบลราขธานี</t>
  </si>
  <si>
    <t xml:space="preserve"> โรงพยาบาลม่วงสามสิบ</t>
  </si>
  <si>
    <t>แผนรับ - จ่ายเงินบำรุง 3 ปี (ปีงบประมาณ 2567 -2569)</t>
  </si>
  <si>
    <t xml:space="preserve">                                                         ประจำปีงบประมาณ พ.ศ. 2563 และ พ.ศ. 2562</t>
  </si>
  <si>
    <t>ประจำปีงบประมาณ พ.ศ. 2567</t>
  </si>
  <si>
    <t>ต.ค.66-ธ.ค 66</t>
  </si>
  <si>
    <t>หน่วย : บาท</t>
  </si>
  <si>
    <t>รายการ</t>
  </si>
  <si>
    <t>ข้อมูลย้อนหลัง</t>
  </si>
  <si>
    <t>แผนปี 2567</t>
  </si>
  <si>
    <t>ผลการดำเนินงาน ปีงบประมาณ 2567</t>
  </si>
  <si>
    <t>แผนปี 2568</t>
  </si>
  <si>
    <t>แผนปี 2569</t>
  </si>
  <si>
    <t>2564</t>
  </si>
  <si>
    <t>2565</t>
  </si>
  <si>
    <t>2566</t>
  </si>
  <si>
    <t>ตค.66</t>
  </si>
  <si>
    <t>พ.ย 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</si>
  <si>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</si>
  <si>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</si>
  <si>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</si>
  <si>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</si>
  <si>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</si>
  <si>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</si>
  <si>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</si>
  <si>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</si>
  <si>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</si>
  <si>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ก.ย.67</t>
  </si>
  <si>
    <t>รวมผลดำเนินการ</t>
  </si>
  <si>
    <t>%ผลดำเนินการ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</si>
  <si>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</si>
  <si>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</si>
  <si>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</si>
  <si>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</si>
  <si>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รวม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</si>
  <si>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</si>
  <si>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</si>
  <si>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</si>
  <si>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</si>
  <si>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</si>
  <si>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</si>
  <si>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</si>
  <si>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</si>
  <si>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</si>
  <si>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</si>
  <si>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</si>
  <si>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</si>
  <si>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</si>
  <si>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*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</si>
  <si>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</si>
  <si>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</si>
  <si>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</si>
  <si>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</si>
  <si>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 xml:space="preserve">ค่าล่วงเวลางานบริการ / งานสนับสนุน 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</si>
  <si>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</si>
  <si>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</si>
  <si>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</si>
  <si>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</si>
  <si>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</si>
  <si>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ค่าตอบแทนเจ้าหน้าที่ปฏิบัติงานของเจ้าหน้าที่ (นอกเวลา) ฉ5</t>
  </si>
  <si>
    <t>ค่าตอบแทนเจ้าหน้าที่ปฏิบัติงานในคลินิกพิเศษเฉพาะทางนอกเวลาราชการ (SMC)</t>
  </si>
  <si>
    <t xml:space="preserve">ค่าตอบแทนอื่น 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</si>
  <si>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</si>
  <si>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</si>
  <si>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</si>
  <si>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</si>
  <si>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</si>
  <si>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</si>
  <si>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</si>
  <si>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</si>
  <si>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</si>
  <si>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</si>
  <si>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</si>
  <si>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</si>
  <si>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</si>
  <si>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รายจ่ายลงทุน</t>
  </si>
  <si>
    <t>ค่าครุภัณฑ์</t>
  </si>
  <si>
    <t>ครุภัณฑ์งบค่าเสื่อม</t>
  </si>
  <si>
    <t>ปี 2566 = 188,000 บาท ,ปี 2567 = 5,989,545 บาท</t>
  </si>
  <si>
    <t>ครุภัณฑ์เงินบริจาค</t>
  </si>
  <si>
    <t>ปี 2567</t>
  </si>
  <si>
    <t>ครุภัณฑ์เงินบำรุง</t>
  </si>
  <si>
    <t>ปี 2566 = 6,226,919 บาท ,ปี 2567 = 11,382,112 บาท</t>
  </si>
  <si>
    <t>ค่าที่ดินและสิ่งก่อสร้าง</t>
  </si>
  <si>
    <t>ค่าที่ดินและสิ่งก่อสร้างงบค่าเสื่อม</t>
  </si>
  <si>
    <t>ปีงบ 2566</t>
  </si>
  <si>
    <t>ค่าที่ดินและสิ่งก่อสร้างเงินบริจาค</t>
  </si>
  <si>
    <t>ค่าที่ดินและสิ่งก่อสร้างเงินบำรุง</t>
  </si>
  <si>
    <t>ปี 2566 = 2,746,919.90 บาท ,ปี 2567 = 10,405,174 บาท</t>
  </si>
  <si>
    <t xml:space="preserve">รายจ่ายอื่น ๆ </t>
  </si>
  <si>
    <t>รายจ่ายสนับสนุน รพ.สต. รพช. รพท. รพศ. สสอ. สสจ.</t>
  </si>
  <si>
    <t>รายจ่ายอื่นๆ</t>
  </si>
  <si>
    <t>งบกลาง (กรณีฉุกเฉิน/เร่งด่วน) (ไม่เกินร้อยละ 2-3.5 ของประมาณการรายจ่ายปี 66)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</si>
  <si>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</si>
  <si>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</si>
  <si>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</si>
  <si>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</si>
  <si>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หักเงินยืม</t>
  </si>
  <si>
    <t>สถานการณ์การเงินการคลังโรงพยาบาลม่วงสามสิบ</t>
  </si>
  <si>
    <t xml:space="preserve">                      เงินบำรุง ณ   31 ธค 66</t>
  </si>
  <si>
    <t>เงินที่ไม่สามารถใช้ได้</t>
  </si>
  <si>
    <t xml:space="preserve">1. เงินบริจาค </t>
  </si>
  <si>
    <t>2.เงินงบลงทุน</t>
  </si>
  <si>
    <t>3. เงินอุดหนุนพัฒนาการฝึกอบรมแพทย์เวชศาสตร์ครอบครัว</t>
  </si>
  <si>
    <t>4. เงินฝากคลัง</t>
  </si>
  <si>
    <t xml:space="preserve">5.  เงินค่าเยี่ยวยาโควิด </t>
  </si>
  <si>
    <t>6. โครงการเสริมสร้างและพัฒนาค่านิยมองค์กร  (องค์การเภสัช)</t>
  </si>
  <si>
    <t>7. กั้นรอโอนกลับไปให้สำนักงานสุขภาพเขต 10 (งบพัฒนา)</t>
  </si>
  <si>
    <t xml:space="preserve">กั้นเงินไว้สำรองจ่าย </t>
  </si>
  <si>
    <t xml:space="preserve">       1. Fix cost รพ.สต (ไตรมาส 1-2)</t>
  </si>
  <si>
    <t xml:space="preserve">       2. ค่าตอบแทน ฉ.11 รพ.สต.(ไตรมาส 2)</t>
  </si>
  <si>
    <t xml:space="preserve">       3. Fix cost สสอ. (ไตรมาส 2)</t>
  </si>
  <si>
    <t xml:space="preserve">       4.  Fix cost รพ.ม่วงสามสิบ  (ไตรมาส 2)</t>
  </si>
  <si>
    <t xml:space="preserve">       5.  ค่าตอบแทน ฉ.11 โรงพยาบาล (ธ.ค.66-มีค 67)</t>
  </si>
  <si>
    <t xml:space="preserve">       6. กั้นไว้สำหรับโครงการ PP (รพ.สต)</t>
  </si>
  <si>
    <t xml:space="preserve">       7. กั้นไว้สำหรับโครงการ PP (สสอ.)</t>
  </si>
  <si>
    <t xml:space="preserve">       8. กั้นไว้สำหรับโครงการ เงินบำรุง (สสอ.)</t>
  </si>
  <si>
    <t>แผนเงินบำรุงปี 67 (อนุมัติมา)</t>
  </si>
  <si>
    <t xml:space="preserve">      9.ค่าตอบแทนแพทย์แผนไทย (ลูกข่าย)</t>
  </si>
  <si>
    <t>เงินบำรุง/สิ่งก่อสร้าง (23 รายการ)</t>
  </si>
  <si>
    <t>(หากเห็นว่าสถานการณ์การเงินไม่มีสภาพคล่อง ชะลอไม่ดำเนินการตามแผนได้</t>
  </si>
  <si>
    <t xml:space="preserve">    10. ค่าตอบแทนทันตกรรรม (ลูกข่าย)</t>
  </si>
  <si>
    <t>เงินบำรุง/ครุภัณฑ์ (7 รายการ)</t>
  </si>
  <si>
    <t xml:space="preserve">     11. กั้นไว้สำหรับโครงการพัฒนาบุคลากร</t>
  </si>
  <si>
    <t xml:space="preserve"> เงินบำรุงสมทบรายการค่าเสื่อมปี 12 รายการ)</t>
  </si>
  <si>
    <t xml:space="preserve">                           รวมเงินที่ไม่สามารถใช้ได้</t>
  </si>
  <si>
    <t>กั้นเงินไว้สำหรับแผนสิ่งก่อสร้าง/ปรับปรุง/ครุภัณฑ์ ปี 67</t>
  </si>
  <si>
    <t>คงเหลือเงินที่ใช้บริหารจัด</t>
  </si>
  <si>
    <t>คงเหลือ</t>
  </si>
  <si>
    <t>ประมาณรายรับเข้าประจำเดือน ม.ค. 67</t>
  </si>
  <si>
    <t>ประมาณการคงเหลือ ณ  31 ม.ค. 67</t>
  </si>
  <si>
    <t>หนี้ ณ  31 ธค  66</t>
  </si>
  <si>
    <t>ยา</t>
  </si>
  <si>
    <t>เวชภัณฑ์มิใช่ยา</t>
  </si>
  <si>
    <t>วัสดุวิทยาศาสตร์การแพทย์</t>
  </si>
  <si>
    <t>วัสดุทันตฯ</t>
  </si>
  <si>
    <t>วัสดุอื่น ๆ</t>
  </si>
  <si>
    <t xml:space="preserve">ค่าครุภัณฑ์ </t>
  </si>
  <si>
    <t>ค่าครุภัณฑ์ ต่ำกว่าเกณฑ์</t>
  </si>
  <si>
    <t>ค่าซ่อมแซม</t>
  </si>
  <si>
    <t>ค่าวัสดุห้องLab+น้ำยา+ภาครัฐ</t>
  </si>
  <si>
    <t>ค่าจ้างเหมาตรวจห้องปฏิบัติการ</t>
  </si>
  <si>
    <t>ค่าจ้างเหมาฟอกเลือด (อุบลรีนอลแคร์)</t>
  </si>
  <si>
    <t>ค่าไฟฟ้า/ค่าน้ำ/ค่าโทรศัพท์</t>
  </si>
  <si>
    <t>อาคารและสิ่งปลูกสร้าง</t>
  </si>
  <si>
    <t>อื่นๆ</t>
  </si>
  <si>
    <t xml:space="preserve"> รวมหนี้ทั้งสิ้น </t>
  </si>
  <si>
    <t>มูลค่าการใช้วัสดุ (ประจำปี67 ณ 31 ธค 66)</t>
  </si>
  <si>
    <t>วัสดุคงคลัง (ณ 30 ธค 66)</t>
  </si>
  <si>
    <t>วัสดุทันตกรรม</t>
  </si>
  <si>
    <t>วัสดุอื่น</t>
  </si>
  <si>
    <t>รวมวัสดุคงคลัง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</si>
</sst>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0_-;\-* #,##0.00_-;_-* &quot;-&quot;??_-;_-@"/>
    <numFmt numFmtId="188" formatCode="#,##0.00_ ;[Red]\-#,##0.00\ "/>
  </numFmts>
  <fonts count="5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name val="Arial"/>
      <family val="2"/>
    </font>
    <font>
      <sz val="16"/>
      <color rgb="FFFF0000"/>
      <name val="TH SarabunPSK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 val="singleAccounting"/>
      <sz val="11"/>
      <name val="Arial"/>
      <family val="2"/>
    </font>
    <font>
      <sz val="12"/>
      <color theme="1"/>
      <name val="Arial"/>
      <family val="2"/>
    </font>
    <font>
      <sz val="11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u val="singleAccounting"/>
      <sz val="11"/>
      <color theme="1"/>
      <name val="Arial"/>
      <family val="2"/>
    </font>
    <font>
      <b/>
      <sz val="16"/>
      <color rgb="FFFF0000"/>
      <name val="TH SarabunPSK"/>
      <family val="2"/>
    </font>
    <font>
      <b/>
      <sz val="22"/>
      <color rgb="FFFF0000"/>
      <name val="TH SarabunPSK"/>
      <family val="2"/>
    </font>
    <font>
      <sz val="20"/>
      <color theme="1"/>
      <name val="TH SarabunPSK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20"/>
      <color theme="1"/>
      <name val="TH SarabunPSK"/>
      <family val="2"/>
    </font>
    <font>
      <b/>
      <sz val="14"/>
      <color theme="1"/>
      <name val="Arial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sz val="12"/>
      <color rgb="FFFF0000"/>
      <name val="Arial"/>
      <family val="2"/>
    </font>
    <font>
      <u val="singleAccounting"/>
      <sz val="10"/>
      <color theme="1"/>
      <name val="Arial"/>
      <family val="2"/>
    </font>
    <font>
      <b/>
      <u val="doubleAccounting"/>
      <sz val="14"/>
      <color rgb="FFFF0000"/>
      <name val="Arial"/>
      <family val="2"/>
    </font>
    <font>
      <b/>
      <sz val="26"/>
      <color rgb="FFFF0000"/>
      <name val="Tahoma"/>
      <family val="2"/>
    </font>
    <font>
      <sz val="16"/>
      <color rgb="FFFF0000"/>
      <name val="Arial"/>
      <family val="2"/>
    </font>
    <font>
      <b/>
      <sz val="20"/>
      <color rgb="FFFF0000"/>
      <name val="Arial"/>
      <family val="2"/>
    </font>
    <font>
      <b/>
      <sz val="10"/>
      <name val="Arial"/>
      <family val="2"/>
    </font>
    <font>
      <b/>
      <sz val="17"/>
      <color theme="1"/>
      <name val="Arial"/>
      <family val="2"/>
    </font>
    <font>
      <b/>
      <sz val="18"/>
      <color rgb="FFFF0000"/>
      <name val="Arial"/>
      <family val="2"/>
    </font>
    <font>
      <sz val="26"/>
      <color rgb="FFFF0000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  <font>
      <b/>
      <u/>
      <sz val="24"/>
      <color rgb="FFFF0000"/>
      <name val="TH SarabunPSK"/>
      <family val="2"/>
    </font>
    <font>
      <sz val="20"/>
      <color rgb="FFFF0000"/>
      <name val="Tahoma"/>
      <family val="2"/>
      <scheme val="minor"/>
    </font>
    <font>
      <b/>
      <sz val="20"/>
      <color rgb="FFFF0000"/>
      <name val="TH SarabunPSK"/>
      <family val="2"/>
    </font>
    <font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C896C1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theme="9"/>
      </right>
      <top style="thick">
        <color theme="9"/>
      </top>
      <bottom/>
      <diagonal/>
    </border>
    <border>
      <left/>
      <right style="thick">
        <color theme="9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187" fontId="2" fillId="0" borderId="2" xfId="0" applyNumberFormat="1" applyFont="1" applyBorder="1"/>
    <xf numFmtId="0" fontId="4" fillId="0" borderId="3" xfId="0" applyFont="1" applyBorder="1"/>
    <xf numFmtId="0" fontId="4" fillId="0" borderId="4" xfId="0" applyFont="1" applyBorder="1"/>
    <xf numFmtId="187" fontId="2" fillId="0" borderId="2" xfId="0" applyNumberFormat="1" applyFont="1" applyBorder="1"/>
    <xf numFmtId="187" fontId="2" fillId="0" borderId="3" xfId="0" applyNumberFormat="1" applyFont="1" applyBorder="1"/>
    <xf numFmtId="187" fontId="2" fillId="0" borderId="3" xfId="0" applyNumberFormat="1" applyFont="1" applyBorder="1" applyAlignment="1">
      <alignment horizontal="center"/>
    </xf>
    <xf numFmtId="0" fontId="3" fillId="0" borderId="3" xfId="0" applyFont="1" applyBorder="1"/>
    <xf numFmtId="187" fontId="2" fillId="0" borderId="4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187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49" fontId="2" fillId="4" borderId="8" xfId="0" applyNumberFormat="1" applyFont="1" applyFill="1" applyBorder="1" applyAlignment="1">
      <alignment horizontal="center" vertical="center"/>
    </xf>
    <xf numFmtId="0" fontId="4" fillId="0" borderId="9" xfId="0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5" borderId="12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/>
    <xf numFmtId="187" fontId="2" fillId="4" borderId="1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88" fontId="2" fillId="0" borderId="1" xfId="0" applyNumberFormat="1" applyFont="1" applyBorder="1" applyAlignment="1">
      <alignment vertical="center" shrinkToFit="1"/>
    </xf>
    <xf numFmtId="187" fontId="2" fillId="6" borderId="1" xfId="0" applyNumberFormat="1" applyFont="1" applyFill="1" applyBorder="1" applyAlignment="1">
      <alignment shrinkToFit="1"/>
    </xf>
    <xf numFmtId="4" fontId="2" fillId="0" borderId="1" xfId="0" applyNumberFormat="1" applyFont="1" applyBorder="1"/>
    <xf numFmtId="188" fontId="2" fillId="4" borderId="1" xfId="0" applyNumberFormat="1" applyFont="1" applyFill="1" applyBorder="1" applyAlignment="1">
      <alignment vertical="center" shrinkToFit="1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shrinkToFit="1"/>
    </xf>
    <xf numFmtId="188" fontId="2" fillId="0" borderId="1" xfId="0" applyNumberFormat="1" applyFont="1" applyBorder="1" applyAlignment="1">
      <alignment horizontal="right"/>
    </xf>
    <xf numFmtId="188" fontId="2" fillId="5" borderId="1" xfId="0" applyNumberFormat="1" applyFont="1" applyFill="1" applyBorder="1" applyAlignment="1">
      <alignment horizontal="right"/>
    </xf>
    <xf numFmtId="188" fontId="5" fillId="0" borderId="1" xfId="0" applyNumberFormat="1" applyFont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5" fillId="7" borderId="4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shrinkToFit="1"/>
    </xf>
    <xf numFmtId="188" fontId="3" fillId="4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vertical="center"/>
    </xf>
    <xf numFmtId="188" fontId="2" fillId="5" borderId="12" xfId="0" applyNumberFormat="1" applyFont="1" applyFill="1" applyBorder="1" applyAlignment="1">
      <alignment horizontal="right"/>
    </xf>
    <xf numFmtId="188" fontId="5" fillId="4" borderId="12" xfId="0" applyNumberFormat="1" applyFont="1" applyFill="1" applyBorder="1" applyAlignment="1">
      <alignment horizontal="right"/>
    </xf>
    <xf numFmtId="4" fontId="5" fillId="7" borderId="1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 vertical="top" shrinkToFit="1"/>
    </xf>
    <xf numFmtId="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188" fontId="5" fillId="5" borderId="12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2" fillId="5" borderId="12" xfId="0" applyNumberFormat="1" applyFont="1" applyFill="1" applyBorder="1" applyAlignment="1">
      <alignment horizontal="right"/>
    </xf>
    <xf numFmtId="4" fontId="5" fillId="5" borderId="12" xfId="0" applyNumberFormat="1" applyFont="1" applyFill="1" applyBorder="1" applyAlignment="1">
      <alignment horizontal="right"/>
    </xf>
    <xf numFmtId="4" fontId="6" fillId="7" borderId="1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vertical="top" shrinkToFit="1"/>
    </xf>
    <xf numFmtId="188" fontId="2" fillId="0" borderId="1" xfId="0" applyNumberFormat="1" applyFont="1" applyBorder="1"/>
    <xf numFmtId="4" fontId="2" fillId="0" borderId="1" xfId="0" applyNumberFormat="1" applyFont="1" applyBorder="1" applyAlignment="1">
      <alignment horizontal="right" shrinkToFit="1"/>
    </xf>
    <xf numFmtId="4" fontId="2" fillId="0" borderId="1" xfId="0" applyNumberFormat="1" applyFont="1" applyBorder="1" applyAlignment="1">
      <alignment shrinkToFit="1"/>
    </xf>
    <xf numFmtId="0" fontId="2" fillId="8" borderId="0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right" vertical="center" shrinkToFit="1"/>
    </xf>
    <xf numFmtId="188" fontId="2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188" fontId="2" fillId="4" borderId="1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188" fontId="5" fillId="0" borderId="1" xfId="0" applyNumberFormat="1" applyFont="1" applyBorder="1" applyAlignment="1">
      <alignment vertical="center" shrinkToFit="1"/>
    </xf>
    <xf numFmtId="4" fontId="5" fillId="0" borderId="1" xfId="0" applyNumberFormat="1" applyFont="1" applyBorder="1" applyAlignment="1">
      <alignment shrinkToFit="1"/>
    </xf>
    <xf numFmtId="4" fontId="5" fillId="0" borderId="1" xfId="0" applyNumberFormat="1" applyFont="1" applyBorder="1"/>
    <xf numFmtId="188" fontId="5" fillId="4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/>
    </xf>
    <xf numFmtId="188" fontId="5" fillId="5" borderId="11" xfId="0" applyNumberFormat="1" applyFont="1" applyFill="1" applyBorder="1" applyAlignment="1">
      <alignment horizontal="right"/>
    </xf>
    <xf numFmtId="188" fontId="2" fillId="5" borderId="12" xfId="0" applyNumberFormat="1" applyFont="1" applyFill="1" applyBorder="1"/>
    <xf numFmtId="188" fontId="2" fillId="4" borderId="1" xfId="0" applyNumberFormat="1" applyFont="1" applyFill="1" applyBorder="1"/>
    <xf numFmtId="188" fontId="2" fillId="7" borderId="12" xfId="0" applyNumberFormat="1" applyFont="1" applyFill="1" applyBorder="1" applyAlignment="1">
      <alignment horizontal="right"/>
    </xf>
    <xf numFmtId="188" fontId="2" fillId="5" borderId="11" xfId="0" applyNumberFormat="1" applyFont="1" applyFill="1" applyBorder="1" applyAlignment="1">
      <alignment horizontal="right"/>
    </xf>
    <xf numFmtId="188" fontId="2" fillId="0" borderId="12" xfId="0" applyNumberFormat="1" applyFont="1" applyBorder="1" applyAlignment="1">
      <alignment horizontal="right"/>
    </xf>
    <xf numFmtId="0" fontId="2" fillId="7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188" fontId="2" fillId="7" borderId="1" xfId="0" applyNumberFormat="1" applyFont="1" applyFill="1" applyBorder="1" applyAlignment="1">
      <alignment horizontal="right"/>
    </xf>
    <xf numFmtId="188" fontId="2" fillId="7" borderId="12" xfId="0" applyNumberFormat="1" applyFont="1" applyFill="1" applyBorder="1" applyAlignment="1">
      <alignment vertical="center" shrinkToFit="1"/>
    </xf>
    <xf numFmtId="4" fontId="2" fillId="7" borderId="1" xfId="0" applyNumberFormat="1" applyFont="1" applyFill="1" applyBorder="1" applyAlignment="1">
      <alignment shrinkToFit="1"/>
    </xf>
    <xf numFmtId="4" fontId="2" fillId="7" borderId="1" xfId="0" applyNumberFormat="1" applyFont="1" applyFill="1" applyBorder="1" applyAlignment="1">
      <alignment horizontal="right" shrinkToFit="1"/>
    </xf>
    <xf numFmtId="4" fontId="2" fillId="7" borderId="1" xfId="0" applyNumberFormat="1" applyFont="1" applyFill="1" applyBorder="1"/>
    <xf numFmtId="187" fontId="2" fillId="7" borderId="0" xfId="0" applyNumberFormat="1" applyFont="1" applyFill="1" applyAlignment="1">
      <alignment vertical="center"/>
    </xf>
    <xf numFmtId="0" fontId="2" fillId="7" borderId="0" xfId="0" applyFont="1" applyFill="1" applyBorder="1" applyAlignment="1">
      <alignment vertical="center"/>
    </xf>
    <xf numFmtId="188" fontId="2" fillId="7" borderId="1" xfId="0" applyNumberFormat="1" applyFont="1" applyFill="1" applyBorder="1" applyAlignment="1">
      <alignment vertical="center" shrinkToFit="1"/>
    </xf>
    <xf numFmtId="187" fontId="2" fillId="7" borderId="0" xfId="0" applyNumberFormat="1" applyFont="1" applyFill="1" applyBorder="1" applyAlignment="1">
      <alignment vertical="center"/>
    </xf>
    <xf numFmtId="188" fontId="5" fillId="5" borderId="1" xfId="0" applyNumberFormat="1" applyFont="1" applyFill="1" applyBorder="1" applyAlignment="1">
      <alignment horizontal="right"/>
    </xf>
    <xf numFmtId="188" fontId="5" fillId="5" borderId="4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 vertical="center" shrinkToFit="1"/>
    </xf>
    <xf numFmtId="0" fontId="5" fillId="5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188" fontId="5" fillId="0" borderId="12" xfId="0" applyNumberFormat="1" applyFont="1" applyBorder="1" applyAlignment="1">
      <alignment horizontal="right"/>
    </xf>
    <xf numFmtId="0" fontId="5" fillId="0" borderId="0" xfId="0" applyFont="1"/>
    <xf numFmtId="188" fontId="2" fillId="4" borderId="12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vertical="center" shrinkToFit="1"/>
    </xf>
    <xf numFmtId="188" fontId="3" fillId="8" borderId="1" xfId="0" applyNumberFormat="1" applyFont="1" applyFill="1" applyBorder="1" applyAlignment="1">
      <alignment horizontal="right"/>
    </xf>
    <xf numFmtId="188" fontId="6" fillId="8" borderId="1" xfId="0" applyNumberFormat="1" applyFont="1" applyFill="1" applyBorder="1" applyAlignment="1">
      <alignment horizontal="right"/>
    </xf>
    <xf numFmtId="188" fontId="6" fillId="8" borderId="4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 vertical="top" shrinkToFit="1"/>
    </xf>
    <xf numFmtId="4" fontId="2" fillId="8" borderId="1" xfId="0" applyNumberFormat="1" applyFont="1" applyFill="1" applyBorder="1"/>
    <xf numFmtId="4" fontId="2" fillId="8" borderId="1" xfId="0" applyNumberFormat="1" applyFont="1" applyFill="1" applyBorder="1" applyAlignment="1">
      <alignment vertical="center"/>
    </xf>
    <xf numFmtId="188" fontId="6" fillId="8" borderId="12" xfId="0" applyNumberFormat="1" applyFont="1" applyFill="1" applyBorder="1" applyAlignment="1">
      <alignment horizontal="right"/>
    </xf>
    <xf numFmtId="188" fontId="6" fillId="8" borderId="11" xfId="0" applyNumberFormat="1" applyFont="1" applyFill="1" applyBorder="1" applyAlignment="1">
      <alignment horizontal="right"/>
    </xf>
    <xf numFmtId="188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2" fillId="9" borderId="0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right" vertical="center"/>
    </xf>
    <xf numFmtId="188" fontId="2" fillId="9" borderId="1" xfId="0" applyNumberFormat="1" applyFont="1" applyFill="1" applyBorder="1" applyAlignment="1">
      <alignment horizontal="right"/>
    </xf>
    <xf numFmtId="4" fontId="2" fillId="9" borderId="1" xfId="0" applyNumberFormat="1" applyFont="1" applyFill="1" applyBorder="1" applyAlignment="1">
      <alignment horizontal="right"/>
    </xf>
    <xf numFmtId="4" fontId="2" fillId="10" borderId="1" xfId="0" applyNumberFormat="1" applyFont="1" applyFill="1" applyBorder="1"/>
    <xf numFmtId="0" fontId="2" fillId="0" borderId="1" xfId="0" applyFont="1" applyBorder="1" applyAlignment="1">
      <alignment horizontal="right" vertical="center"/>
    </xf>
    <xf numFmtId="4" fontId="2" fillId="7" borderId="1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right" vertical="center"/>
    </xf>
    <xf numFmtId="188" fontId="2" fillId="11" borderId="1" xfId="0" applyNumberFormat="1" applyFont="1" applyFill="1" applyBorder="1" applyAlignment="1">
      <alignment horizontal="right"/>
    </xf>
    <xf numFmtId="188" fontId="2" fillId="12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left" vertical="top" shrinkToFit="1"/>
    </xf>
    <xf numFmtId="4" fontId="3" fillId="0" borderId="0" xfId="0" applyNumberFormat="1" applyFont="1"/>
    <xf numFmtId="188" fontId="2" fillId="13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0" fontId="7" fillId="14" borderId="0" xfId="0" applyFont="1" applyFill="1" applyBorder="1" applyAlignment="1"/>
    <xf numFmtId="0" fontId="0" fillId="14" borderId="0" xfId="0" applyFill="1" applyBorder="1"/>
    <xf numFmtId="0" fontId="0" fillId="14" borderId="13" xfId="0" applyFill="1" applyBorder="1"/>
    <xf numFmtId="4" fontId="2" fillId="0" borderId="0" xfId="0" applyNumberFormat="1" applyFont="1"/>
    <xf numFmtId="0" fontId="8" fillId="0" borderId="0" xfId="0" applyFont="1"/>
    <xf numFmtId="0" fontId="9" fillId="14" borderId="0" xfId="0" applyFont="1" applyFill="1" applyAlignment="1">
      <alignment horizontal="left"/>
    </xf>
    <xf numFmtId="43" fontId="10" fillId="14" borderId="0" xfId="1" applyFont="1" applyFill="1" applyBorder="1"/>
    <xf numFmtId="43" fontId="11" fillId="14" borderId="0" xfId="1" applyFont="1" applyFill="1" applyBorder="1"/>
    <xf numFmtId="43" fontId="12" fillId="14" borderId="0" xfId="1" applyFont="1" applyFill="1" applyBorder="1"/>
    <xf numFmtId="43" fontId="13" fillId="14" borderId="0" xfId="1" applyFont="1" applyFill="1" applyBorder="1"/>
    <xf numFmtId="0" fontId="12" fillId="14" borderId="0" xfId="0" applyFont="1" applyFill="1" applyAlignment="1">
      <alignment horizontal="left"/>
    </xf>
    <xf numFmtId="0" fontId="0" fillId="14" borderId="14" xfId="0" applyFill="1" applyBorder="1"/>
    <xf numFmtId="0" fontId="14" fillId="14" borderId="0" xfId="0" applyFont="1" applyFill="1"/>
    <xf numFmtId="43" fontId="15" fillId="14" borderId="0" xfId="1" applyFont="1" applyFill="1" applyBorder="1"/>
    <xf numFmtId="0" fontId="0" fillId="14" borderId="0" xfId="0" applyFill="1"/>
    <xf numFmtId="0" fontId="16" fillId="14" borderId="0" xfId="0" applyFont="1" applyFill="1" applyAlignment="1">
      <alignment horizontal="left"/>
    </xf>
    <xf numFmtId="43" fontId="17" fillId="14" borderId="0" xfId="1" applyFont="1" applyFill="1" applyBorder="1"/>
    <xf numFmtId="0" fontId="18" fillId="14" borderId="0" xfId="0" applyFont="1" applyFill="1"/>
    <xf numFmtId="43" fontId="18" fillId="14" borderId="0" xfId="1" applyFont="1" applyFill="1" applyBorder="1"/>
    <xf numFmtId="4" fontId="0" fillId="14" borderId="0" xfId="0" applyNumberFormat="1" applyFill="1"/>
    <xf numFmtId="43" fontId="19" fillId="14" borderId="0" xfId="1" applyFont="1" applyFill="1" applyBorder="1"/>
    <xf numFmtId="43" fontId="20" fillId="14" borderId="0" xfId="1" applyFont="1" applyFill="1" applyBorder="1"/>
    <xf numFmtId="4" fontId="17" fillId="14" borderId="0" xfId="1" applyNumberFormat="1" applyFont="1" applyFill="1" applyBorder="1"/>
    <xf numFmtId="43" fontId="21" fillId="14" borderId="0" xfId="1" applyFont="1" applyFill="1" applyBorder="1"/>
    <xf numFmtId="43" fontId="16" fillId="14" borderId="0" xfId="1" applyFont="1" applyFill="1" applyBorder="1"/>
    <xf numFmtId="43" fontId="18" fillId="0" borderId="0" xfId="1" applyFont="1" applyFill="1" applyBorder="1"/>
    <xf numFmtId="4" fontId="17" fillId="14" borderId="0" xfId="0" applyNumberFormat="1" applyFont="1" applyFill="1"/>
    <xf numFmtId="43" fontId="22" fillId="0" borderId="0" xfId="1" applyFont="1" applyFill="1" applyBorder="1"/>
    <xf numFmtId="0" fontId="17" fillId="14" borderId="0" xfId="0" applyFont="1" applyFill="1"/>
    <xf numFmtId="0" fontId="0" fillId="15" borderId="0" xfId="0" applyFill="1"/>
    <xf numFmtId="4" fontId="0" fillId="15" borderId="0" xfId="0" applyNumberFormat="1" applyFill="1"/>
    <xf numFmtId="0" fontId="16" fillId="14" borderId="0" xfId="0" applyFont="1" applyFill="1" applyAlignment="1"/>
    <xf numFmtId="43" fontId="17" fillId="14" borderId="0" xfId="1" applyFont="1" applyFill="1" applyBorder="1" applyAlignment="1">
      <alignment horizontal="left"/>
    </xf>
    <xf numFmtId="43" fontId="23" fillId="14" borderId="0" xfId="1" applyFont="1" applyFill="1" applyBorder="1" applyAlignment="1">
      <alignment horizontal="left"/>
    </xf>
    <xf numFmtId="43" fontId="0" fillId="14" borderId="0" xfId="1" applyFont="1" applyFill="1" applyBorder="1" applyAlignment="1">
      <alignment horizontal="left"/>
    </xf>
    <xf numFmtId="43" fontId="24" fillId="14" borderId="0" xfId="1" applyFont="1" applyFill="1" applyBorder="1" applyAlignment="1">
      <alignment horizontal="left"/>
    </xf>
    <xf numFmtId="43" fontId="25" fillId="14" borderId="0" xfId="1" applyFont="1" applyFill="1" applyBorder="1" applyAlignment="1">
      <alignment horizontal="left"/>
    </xf>
    <xf numFmtId="0" fontId="26" fillId="15" borderId="15" xfId="0" applyFont="1" applyFill="1" applyBorder="1"/>
    <xf numFmtId="4" fontId="27" fillId="15" borderId="16" xfId="0" applyNumberFormat="1" applyFont="1" applyFill="1" applyBorder="1"/>
    <xf numFmtId="4" fontId="27" fillId="15" borderId="17" xfId="0" applyNumberFormat="1" applyFont="1" applyFill="1" applyBorder="1"/>
    <xf numFmtId="0" fontId="3" fillId="0" borderId="18" xfId="0" applyFont="1" applyBorder="1"/>
    <xf numFmtId="0" fontId="3" fillId="0" borderId="0" xfId="0" applyFont="1" applyBorder="1"/>
    <xf numFmtId="4" fontId="28" fillId="0" borderId="19" xfId="0" applyNumberFormat="1" applyFont="1" applyBorder="1"/>
    <xf numFmtId="0" fontId="0" fillId="14" borderId="0" xfId="0" applyFill="1" applyAlignment="1">
      <alignment horizontal="left"/>
    </xf>
    <xf numFmtId="0" fontId="3" fillId="0" borderId="20" xfId="0" applyFont="1" applyBorder="1"/>
    <xf numFmtId="0" fontId="3" fillId="0" borderId="21" xfId="0" applyFont="1" applyBorder="1"/>
    <xf numFmtId="4" fontId="28" fillId="0" borderId="22" xfId="0" applyNumberFormat="1" applyFont="1" applyBorder="1"/>
    <xf numFmtId="0" fontId="29" fillId="14" borderId="0" xfId="0" applyFont="1" applyFill="1"/>
    <xf numFmtId="43" fontId="30" fillId="14" borderId="0" xfId="1" applyFont="1" applyFill="1" applyBorder="1"/>
    <xf numFmtId="187" fontId="27" fillId="0" borderId="0" xfId="0" applyNumberFormat="1" applyFont="1"/>
    <xf numFmtId="4" fontId="31" fillId="0" borderId="0" xfId="0" applyNumberFormat="1" applyFont="1"/>
    <xf numFmtId="0" fontId="32" fillId="0" borderId="0" xfId="0" applyFont="1"/>
    <xf numFmtId="43" fontId="0" fillId="0" borderId="0" xfId="1" applyFont="1" applyFill="1" applyBorder="1"/>
    <xf numFmtId="43" fontId="15" fillId="0" borderId="0" xfId="1" applyFont="1" applyFill="1" applyBorder="1"/>
    <xf numFmtId="4" fontId="33" fillId="0" borderId="0" xfId="0" applyNumberFormat="1" applyFont="1"/>
    <xf numFmtId="4" fontId="34" fillId="0" borderId="0" xfId="0" applyNumberFormat="1" applyFont="1"/>
    <xf numFmtId="4" fontId="34" fillId="0" borderId="0" xfId="0" applyNumberFormat="1" applyFont="1" applyBorder="1"/>
    <xf numFmtId="0" fontId="0" fillId="0" borderId="0" xfId="0" applyFill="1" applyAlignment="1">
      <alignment horizontal="center"/>
    </xf>
    <xf numFmtId="0" fontId="35" fillId="0" borderId="0" xfId="0" applyFont="1" applyFill="1"/>
    <xf numFmtId="0" fontId="3" fillId="0" borderId="0" xfId="0" applyFont="1" applyFill="1"/>
    <xf numFmtId="43" fontId="36" fillId="0" borderId="0" xfId="1" applyFont="1" applyFill="1" applyBorder="1"/>
    <xf numFmtId="0" fontId="13" fillId="0" borderId="0" xfId="0" applyFont="1" applyFill="1"/>
    <xf numFmtId="43" fontId="37" fillId="0" borderId="0" xfId="1" applyFont="1" applyFill="1" applyBorder="1"/>
    <xf numFmtId="0" fontId="0" fillId="0" borderId="14" xfId="0" applyFill="1" applyBorder="1"/>
    <xf numFmtId="187" fontId="2" fillId="0" borderId="0" xfId="0" applyNumberFormat="1" applyFont="1" applyFill="1"/>
    <xf numFmtId="187" fontId="34" fillId="0" borderId="0" xfId="0" applyNumberFormat="1" applyFont="1" applyFill="1" applyAlignment="1">
      <alignment vertical="top"/>
    </xf>
    <xf numFmtId="0" fontId="2" fillId="16" borderId="0" xfId="0" applyFont="1" applyFill="1"/>
    <xf numFmtId="4" fontId="38" fillId="16" borderId="0" xfId="0" applyNumberFormat="1" applyFont="1" applyFill="1"/>
    <xf numFmtId="0" fontId="35" fillId="14" borderId="0" xfId="0" applyFont="1" applyFill="1"/>
    <xf numFmtId="43" fontId="36" fillId="14" borderId="0" xfId="1" applyFont="1" applyFill="1" applyBorder="1"/>
    <xf numFmtId="0" fontId="9" fillId="0" borderId="0" xfId="0" applyFont="1" applyAlignment="1">
      <alignment horizontal="left"/>
    </xf>
    <xf numFmtId="0" fontId="13" fillId="14" borderId="0" xfId="0" applyFont="1" applyFill="1"/>
    <xf numFmtId="43" fontId="37" fillId="14" borderId="0" xfId="1" applyFont="1" applyFill="1" applyBorder="1"/>
    <xf numFmtId="187" fontId="33" fillId="0" borderId="0" xfId="0" applyNumberFormat="1" applyFont="1" applyAlignment="1">
      <alignment vertical="top"/>
    </xf>
    <xf numFmtId="4" fontId="38" fillId="0" borderId="0" xfId="0" applyNumberFormat="1" applyFont="1"/>
    <xf numFmtId="0" fontId="0" fillId="16" borderId="0" xfId="0" applyFill="1" applyAlignment="1">
      <alignment horizontal="center"/>
    </xf>
    <xf numFmtId="0" fontId="39" fillId="16" borderId="0" xfId="0" applyFont="1" applyFill="1"/>
    <xf numFmtId="0" fontId="3" fillId="16" borderId="0" xfId="0" applyFont="1" applyFill="1"/>
    <xf numFmtId="43" fontId="36" fillId="16" borderId="0" xfId="1" applyFont="1" applyFill="1" applyBorder="1"/>
    <xf numFmtId="0" fontId="13" fillId="16" borderId="0" xfId="0" applyFont="1" applyFill="1"/>
    <xf numFmtId="43" fontId="37" fillId="16" borderId="0" xfId="1" applyFont="1" applyFill="1" applyBorder="1"/>
    <xf numFmtId="0" fontId="0" fillId="16" borderId="14" xfId="0" applyFill="1" applyBorder="1"/>
    <xf numFmtId="187" fontId="2" fillId="16" borderId="0" xfId="0" applyNumberFormat="1" applyFont="1" applyFill="1"/>
    <xf numFmtId="187" fontId="34" fillId="16" borderId="0" xfId="0" applyNumberFormat="1" applyFont="1" applyFill="1" applyAlignment="1">
      <alignment vertical="top"/>
    </xf>
    <xf numFmtId="0" fontId="39" fillId="0" borderId="0" xfId="0" applyFont="1" applyFill="1"/>
    <xf numFmtId="0" fontId="40" fillId="17" borderId="23" xfId="0" applyFont="1" applyFill="1" applyBorder="1"/>
    <xf numFmtId="4" fontId="41" fillId="17" borderId="23" xfId="0" applyNumberFormat="1" applyFont="1" applyFill="1" applyBorder="1"/>
    <xf numFmtId="4" fontId="41" fillId="17" borderId="0" xfId="0" applyNumberFormat="1" applyFont="1" applyFill="1"/>
    <xf numFmtId="4" fontId="13" fillId="17" borderId="0" xfId="0" applyNumberFormat="1" applyFont="1" applyFill="1" applyAlignment="1">
      <alignment horizontal="center"/>
    </xf>
    <xf numFmtId="0" fontId="16" fillId="14" borderId="24" xfId="0" applyFont="1" applyFill="1" applyBorder="1" applyAlignment="1">
      <alignment vertical="center"/>
    </xf>
    <xf numFmtId="4" fontId="30" fillId="14" borderId="25" xfId="0" applyNumberFormat="1" applyFont="1" applyFill="1" applyBorder="1" applyAlignment="1">
      <alignment vertical="center"/>
    </xf>
    <xf numFmtId="4" fontId="35" fillId="14" borderId="26" xfId="0" applyNumberFormat="1" applyFont="1" applyFill="1" applyBorder="1" applyAlignment="1">
      <alignment vertical="center"/>
    </xf>
    <xf numFmtId="4" fontId="35" fillId="14" borderId="27" xfId="0" applyNumberFormat="1" applyFont="1" applyFill="1" applyBorder="1" applyAlignment="1">
      <alignment vertical="center"/>
    </xf>
    <xf numFmtId="4" fontId="35" fillId="14" borderId="24" xfId="0" applyNumberFormat="1" applyFont="1" applyFill="1" applyBorder="1" applyAlignment="1">
      <alignment vertical="center"/>
    </xf>
    <xf numFmtId="4" fontId="30" fillId="14" borderId="24" xfId="0" applyNumberFormat="1" applyFont="1" applyFill="1" applyBorder="1" applyAlignment="1">
      <alignment vertical="center"/>
    </xf>
    <xf numFmtId="4" fontId="42" fillId="14" borderId="24" xfId="0" applyNumberFormat="1" applyFont="1" applyFill="1" applyBorder="1" applyAlignment="1">
      <alignment vertical="center"/>
    </xf>
    <xf numFmtId="0" fontId="16" fillId="14" borderId="24" xfId="0" applyFont="1" applyFill="1" applyBorder="1"/>
    <xf numFmtId="0" fontId="3" fillId="14" borderId="24" xfId="0" applyFont="1" applyFill="1" applyBorder="1"/>
    <xf numFmtId="187" fontId="2" fillId="0" borderId="24" xfId="0" applyNumberFormat="1" applyFont="1" applyBorder="1"/>
    <xf numFmtId="187" fontId="42" fillId="0" borderId="24" xfId="0" applyNumberFormat="1" applyFont="1" applyBorder="1"/>
    <xf numFmtId="187" fontId="2" fillId="0" borderId="24" xfId="0" applyNumberFormat="1" applyFont="1" applyBorder="1" applyAlignment="1">
      <alignment vertical="top"/>
    </xf>
    <xf numFmtId="0" fontId="2" fillId="0" borderId="0" xfId="0" applyFont="1" applyBorder="1"/>
    <xf numFmtId="0" fontId="0" fillId="14" borderId="24" xfId="0" applyFill="1" applyBorder="1"/>
    <xf numFmtId="4" fontId="30" fillId="14" borderId="27" xfId="0" applyNumberFormat="1" applyFont="1" applyFill="1" applyBorder="1" applyAlignment="1">
      <alignment vertical="center"/>
    </xf>
    <xf numFmtId="0" fontId="16" fillId="14" borderId="25" xfId="0" applyFont="1" applyFill="1" applyBorder="1"/>
    <xf numFmtId="4" fontId="30" fillId="14" borderId="26" xfId="0" applyNumberFormat="1" applyFont="1" applyFill="1" applyBorder="1" applyAlignment="1">
      <alignment vertical="center"/>
    </xf>
    <xf numFmtId="4" fontId="7" fillId="14" borderId="25" xfId="0" applyNumberFormat="1" applyFont="1" applyFill="1" applyBorder="1"/>
    <xf numFmtId="4" fontId="7" fillId="14" borderId="27" xfId="0" applyNumberFormat="1" applyFont="1" applyFill="1" applyBorder="1"/>
    <xf numFmtId="0" fontId="0" fillId="0" borderId="0" xfId="0" applyAlignment="1">
      <alignment horizontal="left"/>
    </xf>
    <xf numFmtId="0" fontId="35" fillId="14" borderId="25" xfId="0" applyFont="1" applyFill="1" applyBorder="1" applyAlignment="1">
      <alignment horizontal="center"/>
    </xf>
    <xf numFmtId="0" fontId="35" fillId="14" borderId="26" xfId="0" applyFont="1" applyFill="1" applyBorder="1" applyAlignment="1">
      <alignment horizontal="center"/>
    </xf>
    <xf numFmtId="0" fontId="35" fillId="14" borderId="27" xfId="0" applyFont="1" applyFill="1" applyBorder="1" applyAlignment="1">
      <alignment horizontal="center"/>
    </xf>
    <xf numFmtId="187" fontId="13" fillId="0" borderId="24" xfId="0" applyNumberFormat="1" applyFont="1" applyBorder="1"/>
    <xf numFmtId="43" fontId="0" fillId="14" borderId="0" xfId="1" applyFont="1" applyFill="1" applyBorder="1"/>
    <xf numFmtId="0" fontId="43" fillId="0" borderId="0" xfId="0" applyFont="1" applyFill="1" applyAlignment="1">
      <alignment horizontal="left"/>
    </xf>
    <xf numFmtId="0" fontId="8" fillId="0" borderId="0" xfId="0" applyFont="1" applyFill="1"/>
    <xf numFmtId="3" fontId="44" fillId="0" borderId="0" xfId="0" applyNumberFormat="1" applyFont="1" applyFill="1"/>
    <xf numFmtId="0" fontId="45" fillId="0" borderId="0" xfId="0" applyFont="1" applyFill="1" applyAlignment="1">
      <alignment horizontal="center"/>
    </xf>
    <xf numFmtId="0" fontId="0" fillId="0" borderId="0" xfId="0" applyFill="1"/>
    <xf numFmtId="0" fontId="19" fillId="15" borderId="0" xfId="0" applyFont="1" applyFill="1" applyAlignment="1">
      <alignment horizontal="center"/>
    </xf>
    <xf numFmtId="0" fontId="27" fillId="15" borderId="0" xfId="0" applyFont="1" applyFill="1" applyAlignment="1">
      <alignment vertical="top"/>
    </xf>
    <xf numFmtId="3" fontId="44" fillId="15" borderId="0" xfId="0" applyNumberFormat="1" applyFont="1" applyFill="1" applyAlignment="1">
      <alignment vertical="top"/>
    </xf>
    <xf numFmtId="0" fontId="45" fillId="15" borderId="0" xfId="0" applyFont="1" applyFill="1" applyAlignment="1">
      <alignment horizontal="center" vertical="top"/>
    </xf>
    <xf numFmtId="0" fontId="13" fillId="15" borderId="0" xfId="0" applyFont="1" applyFill="1" applyAlignment="1">
      <alignment horizontal="left" vertical="top"/>
    </xf>
    <xf numFmtId="0" fontId="13" fillId="15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0" fontId="45" fillId="14" borderId="0" xfId="0" applyFont="1" applyFill="1" applyAlignment="1">
      <alignment vertical="top"/>
    </xf>
    <xf numFmtId="4" fontId="46" fillId="14" borderId="0" xfId="0" applyNumberFormat="1" applyFont="1" applyFill="1" applyAlignment="1">
      <alignment vertical="top"/>
    </xf>
    <xf numFmtId="0" fontId="45" fillId="14" borderId="0" xfId="0" applyFont="1" applyFill="1" applyAlignment="1">
      <alignment horizontal="center" vertical="top"/>
    </xf>
    <xf numFmtId="4" fontId="46" fillId="14" borderId="0" xfId="0" applyNumberFormat="1" applyFont="1" applyFill="1"/>
    <xf numFmtId="187" fontId="31" fillId="0" borderId="0" xfId="0" applyNumberFormat="1" applyFont="1"/>
    <xf numFmtId="0" fontId="0" fillId="14" borderId="0" xfId="0" applyFill="1" applyAlignment="1">
      <alignment horizontal="center"/>
    </xf>
    <xf numFmtId="0" fontId="3" fillId="14" borderId="0" xfId="0" applyFont="1" applyFill="1"/>
    <xf numFmtId="4" fontId="34" fillId="14" borderId="0" xfId="0" applyNumberFormat="1" applyFont="1" applyFill="1" applyAlignment="1">
      <alignment vertical="top"/>
    </xf>
    <xf numFmtId="0" fontId="34" fillId="15" borderId="0" xfId="0" applyFont="1" applyFill="1" applyAlignment="1">
      <alignment horizontal="right" vertical="center"/>
    </xf>
    <xf numFmtId="4" fontId="47" fillId="15" borderId="0" xfId="0" applyNumberFormat="1" applyFont="1" applyFill="1" applyAlignment="1">
      <alignment vertical="center"/>
    </xf>
    <xf numFmtId="0" fontId="48" fillId="14" borderId="0" xfId="0" applyFont="1" applyFill="1"/>
    <xf numFmtId="187" fontId="49" fillId="0" borderId="0" xfId="0" applyNumberFormat="1" applyFont="1"/>
    <xf numFmtId="0" fontId="34" fillId="14" borderId="0" xfId="0" applyFont="1" applyFill="1"/>
    <xf numFmtId="4" fontId="34" fillId="14" borderId="0" xfId="0" applyNumberFormat="1" applyFont="1" applyFill="1"/>
    <xf numFmtId="0" fontId="45" fillId="1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1" fillId="14" borderId="0" xfId="0" applyFont="1" applyFill="1"/>
    <xf numFmtId="4" fontId="30" fillId="14" borderId="0" xfId="0" applyNumberFormat="1" applyFont="1" applyFill="1" applyAlignment="1">
      <alignment vertical="center"/>
    </xf>
    <xf numFmtId="0" fontId="8" fillId="14" borderId="0" xfId="0" applyFont="1" applyFill="1"/>
    <xf numFmtId="3" fontId="44" fillId="14" borderId="0" xfId="0" applyNumberFormat="1" applyFont="1" applyFill="1"/>
    <xf numFmtId="43" fontId="50" fillId="14" borderId="0" xfId="1" applyFont="1" applyFill="1" applyBorder="1" applyAlignment="1">
      <alignment vertical="center"/>
    </xf>
    <xf numFmtId="188" fontId="3" fillId="14" borderId="0" xfId="1" applyNumberFormat="1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17318</xdr:colOff>
      <xdr:row>87</xdr:row>
      <xdr:rowOff>95250</xdr:rowOff>
    </xdr:from>
    <xdr:to>
      <xdr:col>26</xdr:col>
      <xdr:colOff>2667000</xdr:colOff>
      <xdr:row>92</xdr:row>
      <xdr:rowOff>34637</xdr:rowOff>
    </xdr:to>
    <xdr:cxnSp macro="">
      <xdr:nvCxnSpPr>
        <xdr:cNvPr id="2" name="ลูกศรเชื่อมต่อแบบตรง 1"/>
        <xdr:cNvCxnSpPr/>
      </xdr:nvCxnSpPr>
      <xdr:spPr>
        <a:xfrm flipH="1">
          <a:off x="8591550" y="26584275"/>
          <a:ext cx="0" cy="15110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34636</xdr:colOff>
      <xdr:row>87</xdr:row>
      <xdr:rowOff>43295</xdr:rowOff>
    </xdr:from>
    <xdr:to>
      <xdr:col>30</xdr:col>
      <xdr:colOff>17319</xdr:colOff>
      <xdr:row>92</xdr:row>
      <xdr:rowOff>0</xdr:rowOff>
    </xdr:to>
    <xdr:cxnSp macro="">
      <xdr:nvCxnSpPr>
        <xdr:cNvPr id="3" name="ลูกศรเชื่อมต่อแบบตรง 2"/>
        <xdr:cNvCxnSpPr/>
      </xdr:nvCxnSpPr>
      <xdr:spPr>
        <a:xfrm flipH="1">
          <a:off x="7073611" y="26532320"/>
          <a:ext cx="2497283" cy="15283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3;&#3634;&#3619;&#3632;&#3607;&#3637;&#3656;%203%20%20&#3588;&#3619;&#3633;&#3657;&#3591;&#3607;&#3637;&#3656;%201-67%20%20%20&#3626;&#3606;&#3634;&#3609;&#3585;&#3634;&#3619;&#3603;&#3660;&#3585;&#3634;&#3619;&#3648;&#3591;&#3636;&#3609;%20(22%20&#3617;&#3588;%206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งบ67"/>
      <sheetName val="ผลการดำเนินงาน"/>
      <sheetName val="กรอบงบลงทุนกระทรวงจัดสรร"/>
      <sheetName val="ชี้แจง"/>
      <sheetName val="สรรพสิทธิ์เงินบำรุง"/>
      <sheetName val="สรรพสิทธิ์ลงทุน 1 ปี"/>
      <sheetName val="สรรพสิทธิ์ลงทุน 3 ปี"/>
      <sheetName val="รพศรายได้รอการจัดสรร"/>
      <sheetName val="รพศ.ภาระผูกพัน"/>
      <sheetName val="ศมม.เงินบำรุง"/>
      <sheetName val="ศมม.ลงทุน 1ปี"/>
      <sheetName val="ศมม.ลงทุน 3 ปี"/>
      <sheetName val="ศศม.รายได้รอจัดสรร"/>
      <sheetName val="ศศม.ภาระผูกพัน"/>
      <sheetName val="โขงเจียมเงินบำรุง"/>
      <sheetName val="โขงเจียมลงทุน 1 ปี"/>
      <sheetName val="โขงเจียมลงทุน 3 ปี"/>
      <sheetName val="โขงเจียมรายได้รอจัดสรร"/>
      <sheetName val="โขงเจียมภาระผูกพัน"/>
      <sheetName val="เขื่องในเงินบำรุง"/>
      <sheetName val="เขื่องในลงทุน 1 ปี."/>
      <sheetName val="เขื่องในลงทุน 3 ปี"/>
      <sheetName val="เขื่องในรายได้รอการจัดสรร"/>
      <sheetName val="เขื่องในภาระผูกพัน"/>
      <sheetName val="เขมราฐเงินบำรุง"/>
      <sheetName val="เขมราฐลงทุน 1 ปี"/>
      <sheetName val="เขมราฐลงทุน 3 ปี"/>
      <sheetName val="เขมราฐรายได้รอจัดสรร"/>
      <sheetName val="เขมราฐภาระผูกพัน"/>
      <sheetName val="นาจะหลวยเงินบำรุง"/>
      <sheetName val="นาจะหลวย  1 ปี"/>
      <sheetName val="นาจะหลวยลงทุน 3 ปี"/>
      <sheetName val="นาจะหลวยรายได้รอจัดสรร"/>
      <sheetName val="นาจะหลวยภาระผูกพัน"/>
      <sheetName val="น้ำยืนเงินบำรุง"/>
      <sheetName val="น้ำยืนลงทุน 1 ปี"/>
      <sheetName val="น้ำยืนลงทุน 3 ปี"/>
      <sheetName val="น้ำยืนภาระผูกพัน"/>
      <sheetName val="น้ำยืนรายได้รอการจัดสรร"/>
      <sheetName val="บุณฑริกเงินบำรุง"/>
      <sheetName val="บุณฑริกลงทุน 1 ปี"/>
      <sheetName val="บุณฑริกลงทุน 3 ปี"/>
      <sheetName val="บุณฑริกรายได้รอการจัดสรร"/>
      <sheetName val="บุณฑริกภาระผูกพัน"/>
      <sheetName val="โรงพยาบาลม่วงสามสิบ"/>
      <sheetName val="รวมผลดำนินงาน"/>
      <sheetName val="ต.ค.66"/>
      <sheetName val="พ.ย.66"/>
      <sheetName val="ธ.ค.66"/>
      <sheetName val="ม.ค.67"/>
      <sheetName val="ก.พ.67"/>
      <sheetName val="มี.ค.67"/>
      <sheetName val="เม.ย.67"/>
      <sheetName val="พ.ค.67"/>
      <sheetName val="มิ.ย.67"/>
      <sheetName val="ก.ค.67"/>
      <sheetName val="ส.ค.67"/>
      <sheetName val="ก.ย.67"/>
      <sheetName val="ตระการลงทุน 3 ปี"/>
      <sheetName val="ตระการรายได้รอการจัดสรร"/>
      <sheetName val="ตระการภาระผูกพัน"/>
      <sheetName val="กุดข้าวปุ้นเงินบำรุง"/>
      <sheetName val="กุดข้าวปุ้นลงทุน 1 ปี"/>
      <sheetName val="กุดข้าวปุ้นลงทุน 3 ปี"/>
      <sheetName val="กุดข้าวปุ้นรายได้รอจัดสรร"/>
      <sheetName val="กุดข้าวปุ้นภาระผูกพัน"/>
      <sheetName val="ม่วงสามสิบเงินบำรุง"/>
      <sheetName val="ม่วงสามสิบลงทุน 1 ปี"/>
      <sheetName val="ม่วงสามสิบลงทุน 3 ปี"/>
      <sheetName val="ม่วงรายได้รอจัดสรร"/>
      <sheetName val="ม่วงภาระผูกพัน"/>
      <sheetName val="วารินเงินบำรุง"/>
      <sheetName val="วารินลงทุน 1 ปี"/>
      <sheetName val="วารินลงทุน 3 ปี"/>
      <sheetName val="วารินรายได้รอการจัดสรร"/>
      <sheetName val="วารินภาระผูกพัน"/>
      <sheetName val="พิบูลเงินบำรุง"/>
      <sheetName val="พิบูลลงทุน 1 ปี"/>
      <sheetName val="พิบูลลงทุน 3 ปี"/>
      <sheetName val="พิบูลรายได้รอการจัดสรร"/>
      <sheetName val="พิบูลภาระผูกพัน"/>
      <sheetName val="ตาลสุมเงินบำรุง"/>
      <sheetName val="ตาลสุมลงทุน 1 ปี"/>
      <sheetName val="ตาลสุมลงทุน 3 ปี"/>
      <sheetName val="ตาลสุมรายได้รอการจัดสรร"/>
      <sheetName val="ตาลสุมภาระผูกพัน"/>
      <sheetName val="โพธิ์ไทรเงินบำรุง"/>
      <sheetName val="โพธิ์ไทรลงทุน 1 ปี"/>
      <sheetName val="โพธิ์ไทรลงทุน 3 ปี"/>
      <sheetName val="โพธิ์ไทรรายได้รอจัดสรร"/>
      <sheetName val="โพธิไทร ภาระผูกพัน"/>
      <sheetName val="สำโรงเงินบำรุง"/>
      <sheetName val="สำโรงลงทุน 1 ปี"/>
      <sheetName val="สำโรงลงทุน 3 ปี"/>
      <sheetName val="สำโรงรายได้รอการจัดสรร"/>
      <sheetName val="สำโรงภาระผูกพัน"/>
      <sheetName val="ดอนมดแดงเงินบำรุง"/>
      <sheetName val="ดอนมดแดงลงทุน 1 ปี"/>
      <sheetName val="ดอนมดแดงลงทุน 3 ปี"/>
      <sheetName val="ดอนมดแดงรายได้รอการจัดสรร"/>
      <sheetName val="ดอนมดแดงภาระผูกพัน"/>
      <sheetName val="สิรินธรเงินบำรุง"/>
      <sheetName val="สิรินธรลงทุน 1 ปี"/>
      <sheetName val="สิรินธรลงทุน 3 ปี"/>
      <sheetName val="สิรินธรรายได้รอการจัดสรร"/>
      <sheetName val="สิรินธรภาระผูกพัน"/>
      <sheetName val="ทุ่งศรีเงินบำรุง"/>
      <sheetName val="ทุ่งศรีลงทุน 1 ปี"/>
      <sheetName val="ทุ่งศรีลงทุน 3 ปี"/>
      <sheetName val="ทุ่งศรีรายได้รอการจัดสรร"/>
      <sheetName val="ทุ่งศรีภาระผูกพัน"/>
      <sheetName val="เดชอุดมเงินบำรุง"/>
      <sheetName val="เดชอุดมลงทุน 1 ปี"/>
      <sheetName val="เดชอุดมลงทุน 3 ปี"/>
      <sheetName val="เดชรายได้รอจัดรร"/>
      <sheetName val="เดชภาระผูกพัน"/>
      <sheetName val="50พรรษาเงินบำรุง"/>
      <sheetName val="50พรรษาลงทุน 1 ปี(2567)"/>
      <sheetName val="50พรรษาลงทุน 1 ปี(2568)"/>
      <sheetName val="50พรรษาลงทุน 1 ปี(2569)"/>
      <sheetName val="50พรรษาลงทุน 3 ปี"/>
      <sheetName val="๕๐ รายได้รอจัดสรร"/>
      <sheetName val="๕๐ ภาระผูกพัน"/>
      <sheetName val="นาตาลเงินบำรุง"/>
      <sheetName val="นาตาลลงทุน 1 ปี"/>
      <sheetName val="นาตาลลงทุน 3 ปี"/>
      <sheetName val="นาตาลรายได้รอจัดสรร"/>
      <sheetName val="นาตาลภาระผูกพัน"/>
      <sheetName val="นาเยียเงินบำรุง"/>
      <sheetName val="นาเยียลงทุน 1 ปี"/>
      <sheetName val="นาเยียลงทุน 3 ปี"/>
      <sheetName val="นาเยียรายได้รอการจัดสรร"/>
      <sheetName val="นาเยียภาระผูกพัน"/>
      <sheetName val="สว่างเงินบำรุง"/>
      <sheetName val="สว่างลงทุน 1 ปี"/>
      <sheetName val="สว่างลงทุน 3 ปี"/>
      <sheetName val="สว่างรายได้รอจัดสรร"/>
      <sheetName val="สว่างภาระผูกพัน"/>
      <sheetName val="น้ำขุ่นเงินบำรุง"/>
      <sheetName val="น้ำขุ่นลงทุน 1 ปี"/>
      <sheetName val="น้ำขุ่นลงทุน 3 ปี"/>
      <sheetName val="น้ำขุ่นรายได้รอการจัดสรร"/>
      <sheetName val="น้ำขุ่นภาระผูกพัน"/>
      <sheetName val="เหล่าเสือเงินบำรุง"/>
      <sheetName val="เหล่าเสือลงทุน 1 ปี"/>
      <sheetName val="เหล่าเสือลงทุน 3 ปี"/>
      <sheetName val="เหล่าเสือภาระผูกพัน"/>
      <sheetName val="เหล่าเสือรายได้รอการจัดสรร"/>
      <sheetName val="รว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9">
          <cell r="AC9">
            <v>15869883.409999998</v>
          </cell>
          <cell r="AD9">
            <v>10684353.52</v>
          </cell>
          <cell r="AE9">
            <v>18389211.23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28"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AC29">
            <v>0</v>
          </cell>
          <cell r="AD29">
            <v>0</v>
          </cell>
          <cell r="AE29">
            <v>113400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M29">
            <v>0</v>
          </cell>
          <cell r="AN29">
            <v>0</v>
          </cell>
        </row>
        <row r="30">
          <cell r="AC30">
            <v>1136371</v>
          </cell>
          <cell r="AD30">
            <v>1433016.27</v>
          </cell>
          <cell r="AE30">
            <v>2781813.1799999997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AC31">
            <v>22108.75</v>
          </cell>
          <cell r="AD31">
            <v>5536.5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2">
          <cell r="AC32">
            <v>374038.06</v>
          </cell>
          <cell r="AD32">
            <v>218002.93</v>
          </cell>
          <cell r="AE32">
            <v>1494394.99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5">
          <cell r="AC35">
            <v>852297.13</v>
          </cell>
          <cell r="AD35">
            <v>298061.38</v>
          </cell>
          <cell r="AE35">
            <v>512616.95999999996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40"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</row>
        <row r="41">
          <cell r="AC41">
            <v>782110.9</v>
          </cell>
          <cell r="AD41">
            <v>717683.75</v>
          </cell>
          <cell r="AE41">
            <v>631200.19999999995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</row>
        <row r="46"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AC48">
            <v>411918</v>
          </cell>
          <cell r="AD48">
            <v>26120.5</v>
          </cell>
          <cell r="AE48">
            <v>31118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AC49">
            <v>0</v>
          </cell>
          <cell r="AD49">
            <v>0</v>
          </cell>
          <cell r="AE49">
            <v>39690.35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</row>
        <row r="50">
          <cell r="AC50">
            <v>349022.45</v>
          </cell>
          <cell r="AD50">
            <v>235338</v>
          </cell>
          <cell r="AE50">
            <v>198599.75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</row>
        <row r="60">
          <cell r="AC60">
            <v>1591947.18</v>
          </cell>
          <cell r="AD60">
            <v>1483888.6</v>
          </cell>
          <cell r="AE60">
            <v>1145462.18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</row>
        <row r="61"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</row>
        <row r="62">
          <cell r="AC62">
            <v>192870</v>
          </cell>
          <cell r="AD62">
            <v>214080</v>
          </cell>
          <cell r="AE62">
            <v>214080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</row>
        <row r="63">
          <cell r="AC63">
            <v>138500</v>
          </cell>
          <cell r="AD63">
            <v>253100</v>
          </cell>
          <cell r="AE63">
            <v>138500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</row>
        <row r="64">
          <cell r="AC64">
            <v>991295</v>
          </cell>
          <cell r="AD64">
            <v>0</v>
          </cell>
          <cell r="AE64">
            <v>838545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AC66">
            <v>12000</v>
          </cell>
          <cell r="AD66">
            <v>12000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</row>
        <row r="67">
          <cell r="AC67">
            <v>1121919.1200000001</v>
          </cell>
          <cell r="AD67">
            <v>1223216.3999999999</v>
          </cell>
          <cell r="AE67">
            <v>1209320.93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</row>
        <row r="68"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</row>
        <row r="69"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70">
          <cell r="AC70">
            <v>177112.6</v>
          </cell>
          <cell r="AD70">
            <v>156102</v>
          </cell>
          <cell r="AE70">
            <v>150482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2">
          <cell r="AC72">
            <v>2128175.62</v>
          </cell>
          <cell r="AD72">
            <v>3306903.77</v>
          </cell>
          <cell r="AE72">
            <v>2060435.54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4">
          <cell r="AC74">
            <v>595241.21</v>
          </cell>
          <cell r="AD74">
            <v>1327408.2</v>
          </cell>
          <cell r="AE74">
            <v>796061.12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AC75">
            <v>773166.47</v>
          </cell>
          <cell r="AD75">
            <v>987670.38000000012</v>
          </cell>
          <cell r="AE75">
            <v>433599.44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</row>
        <row r="76"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</row>
        <row r="77">
          <cell r="AC77">
            <v>227766.52</v>
          </cell>
          <cell r="AD77">
            <v>171890.80000000002</v>
          </cell>
          <cell r="AE77">
            <v>103549.12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</row>
        <row r="79">
          <cell r="AC79">
            <v>661939.1399999999</v>
          </cell>
          <cell r="AD79">
            <v>595701.23</v>
          </cell>
          <cell r="AE79">
            <v>633051.43000000005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</row>
        <row r="91">
          <cell r="AC91">
            <v>548929.81000000006</v>
          </cell>
          <cell r="AD91">
            <v>891190.65</v>
          </cell>
          <cell r="AE91">
            <v>375896.84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</row>
        <row r="96">
          <cell r="AC96">
            <v>1380712</v>
          </cell>
          <cell r="AD96">
            <v>895584.15000000014</v>
          </cell>
          <cell r="AE96">
            <v>4782302.16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</row>
        <row r="106">
          <cell r="AC106">
            <v>249759.33</v>
          </cell>
          <cell r="AD106">
            <v>0</v>
          </cell>
          <cell r="AE106">
            <v>6875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  <row r="112">
          <cell r="AC112">
            <v>433318.32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</row>
        <row r="113"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AC114">
            <v>851583.5</v>
          </cell>
          <cell r="AD114">
            <v>1802743.3599999999</v>
          </cell>
          <cell r="AE114">
            <v>860803.91999999993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</row>
        <row r="116">
          <cell r="AC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</row>
        <row r="117">
          <cell r="AC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</row>
        <row r="118">
          <cell r="AC118">
            <v>765265.79</v>
          </cell>
          <cell r="AD118">
            <v>1679874.67</v>
          </cell>
          <cell r="AE118">
            <v>251856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</row>
        <row r="120">
          <cell r="AC120">
            <v>0</v>
          </cell>
          <cell r="AD120">
            <v>0</v>
          </cell>
          <cell r="AE120">
            <v>4878127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</row>
        <row r="122">
          <cell r="AL122">
            <v>0</v>
          </cell>
        </row>
        <row r="123">
          <cell r="AC123">
            <v>0</v>
          </cell>
          <cell r="AD123">
            <v>646899.65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</row>
        <row r="126">
          <cell r="AK126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5</v>
          </cell>
          <cell r="AH127">
            <v>0</v>
          </cell>
          <cell r="AI127">
            <v>0</v>
          </cell>
          <cell r="AJ127">
            <v>0</v>
          </cell>
          <cell r="AM127">
            <v>0</v>
          </cell>
          <cell r="AN127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970"/>
  <sheetViews>
    <sheetView tabSelected="1" topLeftCell="A7" workbookViewId="0">
      <selection activeCell="AF21" sqref="AF21"/>
    </sheetView>
  </sheetViews>
  <sheetFormatPr defaultColWidth="12.625" defaultRowHeight="15" customHeight="1" x14ac:dyDescent="0.55000000000000004"/>
  <cols>
    <col min="1" max="1" width="5.125" style="4" customWidth="1"/>
    <col min="2" max="4" width="2.125" style="4" customWidth="1"/>
    <col min="5" max="5" width="40" style="4" customWidth="1"/>
    <col min="6" max="7" width="15.125" style="4" hidden="1" customWidth="1"/>
    <col min="8" max="8" width="19.625" style="4" hidden="1" customWidth="1"/>
    <col min="9" max="9" width="20.875" style="4" customWidth="1"/>
    <col min="10" max="21" width="13.875" style="4" hidden="1" customWidth="1"/>
    <col min="22" max="22" width="20" style="4" customWidth="1"/>
    <col min="23" max="23" width="20.375" style="4" customWidth="1"/>
    <col min="24" max="24" width="17.375" style="4" hidden="1" customWidth="1"/>
    <col min="25" max="25" width="17.125" style="4" hidden="1" customWidth="1"/>
    <col min="26" max="26" width="12.5" style="4" hidden="1" customWidth="1"/>
    <col min="27" max="27" width="12.625" style="4" hidden="1" customWidth="1"/>
    <col min="28" max="28" width="19.25" style="4" hidden="1" customWidth="1"/>
    <col min="29" max="29" width="0" style="4" hidden="1" customWidth="1"/>
    <col min="30" max="31" width="12.625" style="4"/>
    <col min="32" max="32" width="20.125" style="4" customWidth="1"/>
    <col min="33" max="33" width="16.625" style="4" customWidth="1"/>
    <col min="34" max="34" width="20" style="4" customWidth="1"/>
    <col min="35" max="16384" width="12.625" style="4"/>
  </cols>
  <sheetData>
    <row r="1" spans="1:28" ht="24" x14ac:dyDescent="0.55000000000000004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"/>
      <c r="Z1" s="1"/>
      <c r="AA1" s="1"/>
      <c r="AB1" s="1"/>
    </row>
    <row r="2" spans="1:28" ht="24" x14ac:dyDescent="0.55000000000000004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1"/>
      <c r="AA2" s="1"/>
      <c r="AB2" s="1"/>
    </row>
    <row r="3" spans="1:28" ht="24" x14ac:dyDescent="0.55000000000000004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"/>
      <c r="Z3" s="1"/>
      <c r="AA3" s="1"/>
      <c r="AB3" s="1"/>
    </row>
    <row r="4" spans="1:28" ht="24" x14ac:dyDescent="0.55000000000000004">
      <c r="A4" s="1"/>
      <c r="B4" s="5" t="s">
        <v>3</v>
      </c>
      <c r="C4" s="5"/>
      <c r="D4" s="5"/>
      <c r="E4" s="5" t="s">
        <v>4</v>
      </c>
      <c r="F4" s="6"/>
      <c r="G4" s="7"/>
      <c r="H4" s="8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 t="s">
        <v>5</v>
      </c>
      <c r="W4" s="11"/>
      <c r="X4" s="12"/>
      <c r="Y4" s="13" t="s">
        <v>6</v>
      </c>
      <c r="Z4" s="1"/>
      <c r="AA4" s="1"/>
      <c r="AB4" s="1"/>
    </row>
    <row r="5" spans="1:28" ht="24" x14ac:dyDescent="0.55000000000000004">
      <c r="A5" s="14"/>
      <c r="B5" s="15" t="s">
        <v>7</v>
      </c>
      <c r="C5" s="16"/>
      <c r="D5" s="16"/>
      <c r="E5" s="17"/>
      <c r="F5" s="18" t="s">
        <v>8</v>
      </c>
      <c r="G5" s="7"/>
      <c r="H5" s="8"/>
      <c r="I5" s="19" t="s">
        <v>9</v>
      </c>
      <c r="J5" s="20" t="s">
        <v>10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23" t="s">
        <v>11</v>
      </c>
      <c r="Y5" s="23" t="s">
        <v>12</v>
      </c>
      <c r="Z5" s="14"/>
      <c r="AA5" s="14"/>
      <c r="AB5" s="14"/>
    </row>
    <row r="6" spans="1:28" ht="24" x14ac:dyDescent="0.55000000000000004">
      <c r="A6" s="14"/>
      <c r="B6" s="24"/>
      <c r="C6" s="21"/>
      <c r="D6" s="21"/>
      <c r="E6" s="22"/>
      <c r="F6" s="25" t="s">
        <v>13</v>
      </c>
      <c r="G6" s="25" t="s">
        <v>14</v>
      </c>
      <c r="H6" s="26" t="s">
        <v>15</v>
      </c>
      <c r="I6" s="27"/>
      <c r="J6" s="28" t="s">
        <v>16</v>
      </c>
      <c r="K6" s="28" t="s">
        <v>17</v>
      </c>
      <c r="L6" s="28" t="s">
        <v>18</v>
      </c>
      <c r="M6" s="28" t="s">
        <v>19</v>
      </c>
      <c r="N6" s="28" t="s">
        <v>20</v>
      </c>
      <c r="O6" s="28" t="s">
        <v>21</v>
      </c>
      <c r="P6" s="28" t="s">
        <v>22</v>
      </c>
      <c r="Q6" s="28" t="s">
        <v>23</v>
      </c>
      <c r="R6" s="28" t="s">
        <v>24</v>
      </c>
      <c r="S6" s="28" t="s">
        <v>25</v>
      </c>
      <c r="T6" s="28" t="s">
        <v>26</v>
      </c>
      <c r="U6" s="28" t="s">
        <v>27</v>
      </c>
      <c r="V6" s="29" t="s">
        <v>28</v>
      </c>
      <c r="W6" s="29" t="s">
        <v>29</v>
      </c>
      <c r="X6" s="27"/>
      <c r="Y6" s="27"/>
      <c r="Z6" s="14"/>
      <c r="AA6" s="14"/>
      <c r="AB6" s="14"/>
    </row>
    <row r="7" spans="1:28" ht="24" x14ac:dyDescent="0.55000000000000004">
      <c r="A7" s="30"/>
      <c r="B7" s="31" t="s">
        <v>30</v>
      </c>
      <c r="C7" s="31"/>
      <c r="D7" s="31"/>
      <c r="E7" s="31"/>
      <c r="F7" s="32"/>
      <c r="G7" s="32"/>
      <c r="H7" s="32"/>
      <c r="I7" s="32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>
        <f t="shared" ref="V7:V23" si="0">SUM(J7:U7)</f>
        <v>0</v>
      </c>
      <c r="W7" s="33"/>
      <c r="X7" s="34"/>
      <c r="Y7" s="35"/>
      <c r="Z7" s="30"/>
      <c r="AA7" s="30"/>
      <c r="AB7" s="30"/>
    </row>
    <row r="8" spans="1:28" ht="24" x14ac:dyDescent="0.55000000000000004">
      <c r="A8" s="30"/>
      <c r="B8" s="31"/>
      <c r="C8" s="31" t="s">
        <v>31</v>
      </c>
      <c r="D8" s="31"/>
      <c r="E8" s="31"/>
      <c r="F8" s="36"/>
      <c r="G8" s="36"/>
      <c r="H8" s="36"/>
      <c r="I8" s="36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8">
        <f t="shared" si="0"/>
        <v>0</v>
      </c>
      <c r="W8" s="38"/>
      <c r="X8" s="39"/>
      <c r="Y8" s="40"/>
      <c r="Z8" s="30"/>
      <c r="AA8" s="30"/>
      <c r="AB8" s="30"/>
    </row>
    <row r="9" spans="1:28" ht="24" x14ac:dyDescent="0.55000000000000004">
      <c r="A9" s="30"/>
      <c r="B9" s="31"/>
      <c r="C9" s="31"/>
      <c r="D9" s="31"/>
      <c r="E9" s="41" t="s">
        <v>32</v>
      </c>
      <c r="F9" s="42"/>
      <c r="G9" s="42"/>
      <c r="H9" s="43"/>
      <c r="I9" s="44">
        <v>97731040.790000007</v>
      </c>
      <c r="J9" s="45">
        <f>[1]รวมผลดำนินงาน!AC9</f>
        <v>15869883.409999998</v>
      </c>
      <c r="K9" s="46">
        <f>[1]รวมผลดำนินงาน!AD9</f>
        <v>10684353.52</v>
      </c>
      <c r="L9" s="47">
        <f>[1]รวมผลดำนินงาน!AE9</f>
        <v>18389211.23</v>
      </c>
      <c r="M9" s="47">
        <f>[1]รวมผลดำนินงาน!AF9</f>
        <v>0</v>
      </c>
      <c r="N9" s="47">
        <f>[1]รวมผลดำนินงาน!AG9</f>
        <v>0</v>
      </c>
      <c r="O9" s="47">
        <f>[1]รวมผลดำนินงาน!AH9</f>
        <v>0</v>
      </c>
      <c r="P9" s="47">
        <f>[1]รวมผลดำนินงาน!AI9</f>
        <v>0</v>
      </c>
      <c r="Q9" s="47">
        <f>[1]รวมผลดำนินงาน!AJ9</f>
        <v>0</v>
      </c>
      <c r="R9" s="47">
        <f>[1]รวมผลดำนินงาน!AK9</f>
        <v>0</v>
      </c>
      <c r="S9" s="47">
        <f>[1]รวมผลดำนินงาน!AL9</f>
        <v>0</v>
      </c>
      <c r="T9" s="47">
        <f>[1]รวมผลดำนินงาน!AM9</f>
        <v>0</v>
      </c>
      <c r="U9" s="47">
        <f>[1]รวมผลดำนินงาน!AN9</f>
        <v>0</v>
      </c>
      <c r="V9" s="38">
        <f t="shared" si="0"/>
        <v>44943448.159999996</v>
      </c>
      <c r="W9" s="38">
        <f t="shared" ref="W9:W49" si="1">V9*100/I9</f>
        <v>45.986871516668309</v>
      </c>
      <c r="X9" s="48">
        <v>258476989.00999999</v>
      </c>
      <c r="Y9" s="49">
        <v>266231298.68000001</v>
      </c>
      <c r="Z9" s="30"/>
      <c r="AA9" s="30"/>
      <c r="AB9" s="30"/>
    </row>
    <row r="10" spans="1:28" ht="24" x14ac:dyDescent="0.55000000000000004">
      <c r="A10" s="30"/>
      <c r="B10" s="31"/>
      <c r="C10" s="31"/>
      <c r="D10" s="31"/>
      <c r="E10" s="41" t="s">
        <v>33</v>
      </c>
      <c r="F10" s="42"/>
      <c r="G10" s="42"/>
      <c r="H10" s="50"/>
      <c r="I10" s="51">
        <v>4222220</v>
      </c>
      <c r="J10" s="52">
        <f>[1]รวมผลดำนินงาน!AC28</f>
        <v>0</v>
      </c>
      <c r="K10" s="52">
        <f>[1]รวมผลดำนินงาน!AD28</f>
        <v>0</v>
      </c>
      <c r="L10" s="53">
        <f>[1]รวมผลดำนินงาน!AE28</f>
        <v>0</v>
      </c>
      <c r="M10" s="53">
        <f>[1]รวมผลดำนินงาน!AF28</f>
        <v>0</v>
      </c>
      <c r="N10" s="53">
        <f>[1]รวมผลดำนินงาน!AG28</f>
        <v>0</v>
      </c>
      <c r="O10" s="53">
        <f>[1]รวมผลดำนินงาน!AH28</f>
        <v>0</v>
      </c>
      <c r="P10" s="53">
        <f>[1]รวมผลดำนินงาน!AI28</f>
        <v>0</v>
      </c>
      <c r="Q10" s="53">
        <f>[1]รวมผลดำนินงาน!AJ28</f>
        <v>0</v>
      </c>
      <c r="R10" s="53">
        <f>[1]รวมผลดำนินงาน!AK28</f>
        <v>0</v>
      </c>
      <c r="S10" s="53">
        <f>[1]รวมผลดำนินงาน!AL28</f>
        <v>0</v>
      </c>
      <c r="T10" s="53">
        <f>[1]รวมผลดำนินงาน!AM28</f>
        <v>0</v>
      </c>
      <c r="U10" s="53">
        <f>[1]รวมผลดำนินงาน!AN28</f>
        <v>0</v>
      </c>
      <c r="V10" s="38">
        <f t="shared" si="0"/>
        <v>0</v>
      </c>
      <c r="W10" s="38">
        <f t="shared" si="1"/>
        <v>0</v>
      </c>
      <c r="X10" s="48">
        <v>5989545</v>
      </c>
      <c r="Y10" s="49">
        <v>5989545</v>
      </c>
      <c r="Z10" s="30" t="s">
        <v>34</v>
      </c>
      <c r="AA10" s="54"/>
      <c r="AB10" s="54"/>
    </row>
    <row r="11" spans="1:28" ht="24" x14ac:dyDescent="0.55000000000000004">
      <c r="A11" s="30"/>
      <c r="B11" s="31"/>
      <c r="C11" s="31"/>
      <c r="D11" s="31"/>
      <c r="E11" s="55" t="s">
        <v>35</v>
      </c>
      <c r="F11" s="42"/>
      <c r="G11" s="42"/>
      <c r="H11" s="50"/>
      <c r="I11" s="56">
        <v>350000</v>
      </c>
      <c r="J11" s="52">
        <f>[1]รวมผลดำนินงาน!AC29</f>
        <v>0</v>
      </c>
      <c r="K11" s="52">
        <f>[1]รวมผลดำนินงาน!AD29</f>
        <v>0</v>
      </c>
      <c r="L11" s="53">
        <f>[1]รวมผลดำนินงาน!AE29</f>
        <v>113400</v>
      </c>
      <c r="M11" s="53">
        <f>[1]รวมผลดำนินงาน!AF29</f>
        <v>0</v>
      </c>
      <c r="N11" s="53">
        <f>[1]รวมผลดำนินงาน!AG29</f>
        <v>0</v>
      </c>
      <c r="O11" s="53">
        <f>[1]รวมผลดำนินงาน!AH29</f>
        <v>0</v>
      </c>
      <c r="P11" s="53">
        <f>[1]รวมผลดำนินงาน!AI29</f>
        <v>0</v>
      </c>
      <c r="Q11" s="53">
        <f>[1]รวมผลดำนินงาน!AJ29</f>
        <v>0</v>
      </c>
      <c r="R11" s="53">
        <f>[1]รวมผลดำนินงาน!AK30</f>
        <v>0</v>
      </c>
      <c r="S11" s="53">
        <f>[1]รวมผลดำนินงาน!AL30</f>
        <v>0</v>
      </c>
      <c r="T11" s="53">
        <f>[1]รวมผลดำนินงาน!AM29</f>
        <v>0</v>
      </c>
      <c r="U11" s="53">
        <f>[1]รวมผลดำนินงาน!AN29</f>
        <v>0</v>
      </c>
      <c r="V11" s="38">
        <f t="shared" si="0"/>
        <v>113400</v>
      </c>
      <c r="W11" s="38">
        <f t="shared" si="1"/>
        <v>32.4</v>
      </c>
      <c r="X11" s="48">
        <v>704829</v>
      </c>
      <c r="Y11" s="49">
        <v>725973.87</v>
      </c>
      <c r="Z11" s="30"/>
      <c r="AA11" s="30"/>
      <c r="AB11" s="30"/>
    </row>
    <row r="12" spans="1:28" ht="24" x14ac:dyDescent="0.55000000000000004">
      <c r="A12" s="30"/>
      <c r="B12" s="31"/>
      <c r="C12" s="31"/>
      <c r="D12" s="31"/>
      <c r="E12" s="41" t="s">
        <v>36</v>
      </c>
      <c r="F12" s="42"/>
      <c r="G12" s="42"/>
      <c r="H12" s="50"/>
      <c r="I12" s="56">
        <v>17750000</v>
      </c>
      <c r="J12" s="52">
        <f>[1]รวมผลดำนินงาน!AC30</f>
        <v>1136371</v>
      </c>
      <c r="K12" s="52">
        <f>[1]รวมผลดำนินงาน!AD30</f>
        <v>1433016.27</v>
      </c>
      <c r="L12" s="53">
        <f>[1]รวมผลดำนินงาน!AE30</f>
        <v>2781813.1799999997</v>
      </c>
      <c r="M12" s="53">
        <f>[1]รวมผลดำนินงาน!AF30</f>
        <v>0</v>
      </c>
      <c r="N12" s="53">
        <f>[1]รวมผลดำนินงาน!AG30</f>
        <v>0</v>
      </c>
      <c r="O12" s="53">
        <f>[1]รวมผลดำนินงาน!AH30</f>
        <v>0</v>
      </c>
      <c r="P12" s="53">
        <f>[1]รวมผลดำนินงาน!AI30</f>
        <v>0</v>
      </c>
      <c r="Q12" s="53">
        <f>[1]รวมผลดำนินงาน!AJ30</f>
        <v>0</v>
      </c>
      <c r="R12" s="53">
        <f>[1]รวมผลดำนินงาน!AK30</f>
        <v>0</v>
      </c>
      <c r="S12" s="53">
        <f>[1]รวมผลดำนินงาน!AL30</f>
        <v>0</v>
      </c>
      <c r="T12" s="53">
        <f>[1]รวมผลดำนินงาน!AM30</f>
        <v>0</v>
      </c>
      <c r="U12" s="53">
        <f>[1]รวมผลดำนินงาน!AN30</f>
        <v>0</v>
      </c>
      <c r="V12" s="38">
        <f t="shared" si="0"/>
        <v>5351200.4499999993</v>
      </c>
      <c r="W12" s="38">
        <f t="shared" si="1"/>
        <v>30.147608169014081</v>
      </c>
      <c r="X12" s="48">
        <v>52737384.939999998</v>
      </c>
      <c r="Y12" s="49">
        <v>54319506.490000002</v>
      </c>
      <c r="Z12" s="30"/>
      <c r="AA12" s="30"/>
      <c r="AB12" s="30"/>
    </row>
    <row r="13" spans="1:28" ht="24" x14ac:dyDescent="0.55000000000000004">
      <c r="A13" s="30"/>
      <c r="B13" s="31"/>
      <c r="C13" s="31"/>
      <c r="D13" s="31"/>
      <c r="E13" s="41" t="s">
        <v>37</v>
      </c>
      <c r="F13" s="42"/>
      <c r="G13" s="42"/>
      <c r="H13" s="50"/>
      <c r="I13" s="56">
        <v>200000</v>
      </c>
      <c r="J13" s="52">
        <f>[1]รวมผลดำนินงาน!AC31</f>
        <v>22108.75</v>
      </c>
      <c r="K13" s="52">
        <f>[1]รวมผลดำนินงาน!AD31</f>
        <v>5536.5</v>
      </c>
      <c r="L13" s="53">
        <f>[1]รวมผลดำนินงาน!AE31</f>
        <v>0</v>
      </c>
      <c r="M13" s="53">
        <f>[1]รวมผลดำนินงาน!AF31</f>
        <v>0</v>
      </c>
      <c r="N13" s="53">
        <f>[1]รวมผลดำนินงาน!AG31</f>
        <v>0</v>
      </c>
      <c r="O13" s="53">
        <f>[1]รวมผลดำนินงาน!AH31</f>
        <v>0</v>
      </c>
      <c r="P13" s="53">
        <f>[1]รวมผลดำนินงาน!AI31</f>
        <v>0</v>
      </c>
      <c r="Q13" s="53">
        <f>[1]รวมผลดำนินงาน!AJ31</f>
        <v>0</v>
      </c>
      <c r="R13" s="53">
        <f>[1]รวมผลดำนินงาน!AK31</f>
        <v>0</v>
      </c>
      <c r="S13" s="53">
        <f>[1]รวมผลดำนินงาน!AL31</f>
        <v>0</v>
      </c>
      <c r="T13" s="53">
        <f>[1]รวมผลดำนินงาน!AM31</f>
        <v>0</v>
      </c>
      <c r="U13" s="53">
        <f>[1]รวมผลดำนินงาน!AN31</f>
        <v>0</v>
      </c>
      <c r="V13" s="38">
        <f t="shared" si="0"/>
        <v>27645.25</v>
      </c>
      <c r="W13" s="38">
        <f t="shared" si="1"/>
        <v>13.822625</v>
      </c>
      <c r="X13" s="48">
        <v>312324.2</v>
      </c>
      <c r="Y13" s="49">
        <v>321693.93</v>
      </c>
      <c r="Z13" s="30"/>
      <c r="AA13" s="30"/>
      <c r="AB13" s="30"/>
    </row>
    <row r="14" spans="1:28" ht="24" x14ac:dyDescent="0.55000000000000004">
      <c r="A14" s="30"/>
      <c r="B14" s="31"/>
      <c r="C14" s="31"/>
      <c r="D14" s="31"/>
      <c r="E14" s="55" t="s">
        <v>38</v>
      </c>
      <c r="F14" s="42"/>
      <c r="G14" s="42"/>
      <c r="H14" s="50"/>
      <c r="I14" s="56">
        <v>3600000</v>
      </c>
      <c r="J14" s="52">
        <f>[1]รวมผลดำนินงาน!AC32</f>
        <v>374038.06</v>
      </c>
      <c r="K14" s="52">
        <f>[1]รวมผลดำนินงาน!AD32</f>
        <v>218002.93</v>
      </c>
      <c r="L14" s="53">
        <f>[1]รวมผลดำนินงาน!AE32</f>
        <v>1494394.99</v>
      </c>
      <c r="M14" s="53">
        <f>[1]รวมผลดำนินงาน!AF32</f>
        <v>0</v>
      </c>
      <c r="N14" s="53">
        <f>[1]รวมผลดำนินงาน!AG32</f>
        <v>0</v>
      </c>
      <c r="O14" s="53">
        <f>[1]รวมผลดำนินงาน!AH32</f>
        <v>0</v>
      </c>
      <c r="P14" s="53">
        <f>[1]รวมผลดำนินงาน!AI32</f>
        <v>0</v>
      </c>
      <c r="Q14" s="53">
        <f>[1]รวมผลดำนินงาน!AJ32</f>
        <v>0</v>
      </c>
      <c r="R14" s="53">
        <f>[1]รวมผลดำนินงาน!AK32</f>
        <v>0</v>
      </c>
      <c r="S14" s="53">
        <f>[1]รวมผลดำนินงาน!AL32</f>
        <v>0</v>
      </c>
      <c r="T14" s="53">
        <f>[1]รวมผลดำนินงาน!AM32</f>
        <v>0</v>
      </c>
      <c r="U14" s="53">
        <f>[1]รวมผลดำนินงาน!AN32</f>
        <v>0</v>
      </c>
      <c r="V14" s="38">
        <f t="shared" si="0"/>
        <v>2086435.98</v>
      </c>
      <c r="W14" s="38">
        <f t="shared" si="1"/>
        <v>57.956555000000002</v>
      </c>
      <c r="X14" s="57">
        <v>13356242.939999999</v>
      </c>
      <c r="Y14" s="49">
        <v>13756930.23</v>
      </c>
      <c r="Z14" s="30"/>
      <c r="AA14" s="30"/>
      <c r="AB14" s="30"/>
    </row>
    <row r="15" spans="1:28" ht="24" x14ac:dyDescent="0.55000000000000004">
      <c r="A15" s="30"/>
      <c r="B15" s="31"/>
      <c r="C15" s="31"/>
      <c r="D15" s="31"/>
      <c r="E15" s="55" t="s">
        <v>39</v>
      </c>
      <c r="F15" s="42"/>
      <c r="G15" s="42"/>
      <c r="H15" s="50"/>
      <c r="I15" s="56">
        <v>4700000</v>
      </c>
      <c r="J15" s="52">
        <f>[1]รวมผลดำนินงาน!AC35</f>
        <v>852297.13</v>
      </c>
      <c r="K15" s="52">
        <f>[1]รวมผลดำนินงาน!AD35</f>
        <v>298061.38</v>
      </c>
      <c r="L15" s="53">
        <f>[1]รวมผลดำนินงาน!AE35</f>
        <v>512616.95999999996</v>
      </c>
      <c r="M15" s="53">
        <f>[1]รวมผลดำนินงาน!AF35</f>
        <v>0</v>
      </c>
      <c r="N15" s="53">
        <f>[1]รวมผลดำนินงาน!AG35</f>
        <v>0</v>
      </c>
      <c r="O15" s="53">
        <f>[1]รวมผลดำนินงาน!AH35</f>
        <v>0</v>
      </c>
      <c r="P15" s="53">
        <f>[1]รวมผลดำนินงาน!AI35</f>
        <v>0</v>
      </c>
      <c r="Q15" s="53">
        <f>[1]รวมผลดำนินงาน!AJ35</f>
        <v>0</v>
      </c>
      <c r="R15" s="53">
        <f>[1]รวมผลดำนินงาน!AK35</f>
        <v>0</v>
      </c>
      <c r="S15" s="53">
        <f>[1]รวมผลดำนินงาน!AL35</f>
        <v>0</v>
      </c>
      <c r="T15" s="53">
        <f>[1]รวมผลดำนินงาน!AM35</f>
        <v>0</v>
      </c>
      <c r="U15" s="53">
        <f>[1]รวมผลดำนินงาน!AN35</f>
        <v>0</v>
      </c>
      <c r="V15" s="38">
        <f t="shared" si="0"/>
        <v>1662975.47</v>
      </c>
      <c r="W15" s="38">
        <f t="shared" si="1"/>
        <v>35.382456808510639</v>
      </c>
      <c r="X15" s="57">
        <v>11416417.550000001</v>
      </c>
      <c r="Y15" s="49">
        <v>11758910.07</v>
      </c>
      <c r="Z15" s="30"/>
      <c r="AA15" s="30"/>
      <c r="AB15" s="30"/>
    </row>
    <row r="16" spans="1:28" ht="24" x14ac:dyDescent="0.55000000000000004">
      <c r="A16" s="30"/>
      <c r="B16" s="31"/>
      <c r="C16" s="31"/>
      <c r="D16" s="31"/>
      <c r="E16" s="55" t="s">
        <v>40</v>
      </c>
      <c r="F16" s="42"/>
      <c r="G16" s="42"/>
      <c r="H16" s="58"/>
      <c r="I16" s="59"/>
      <c r="J16" s="52">
        <f>[1]รวมผลดำนินงาน!AC40</f>
        <v>0</v>
      </c>
      <c r="K16" s="52">
        <f>[1]รวมผลดำนินงาน!AD40</f>
        <v>0</v>
      </c>
      <c r="L16" s="53">
        <f>[1]รวมผลดำนินงาน!AE40</f>
        <v>0</v>
      </c>
      <c r="M16" s="53">
        <f>[1]รวมผลดำนินงาน!AF40</f>
        <v>0</v>
      </c>
      <c r="N16" s="53">
        <f>[1]รวมผลดำนินงาน!AG40</f>
        <v>0</v>
      </c>
      <c r="O16" s="53">
        <f>[1]รวมผลดำนินงาน!AH40</f>
        <v>0</v>
      </c>
      <c r="P16" s="53">
        <f>[1]รวมผลดำนินงาน!AI40</f>
        <v>0</v>
      </c>
      <c r="Q16" s="53">
        <f>[1]รวมผลดำนินงาน!AJ40</f>
        <v>0</v>
      </c>
      <c r="R16" s="53">
        <f>[1]รวมผลดำนินงาน!AK40</f>
        <v>0</v>
      </c>
      <c r="S16" s="53">
        <f>[1]รวมผลดำนินงาน!AL40</f>
        <v>0</v>
      </c>
      <c r="T16" s="53">
        <f>[1]รวมผลดำนินงาน!AM40</f>
        <v>0</v>
      </c>
      <c r="U16" s="53">
        <f>[1]รวมผลดำนินงาน!AN40</f>
        <v>0</v>
      </c>
      <c r="V16" s="38">
        <f t="shared" si="0"/>
        <v>0</v>
      </c>
      <c r="W16" s="38" t="e">
        <f t="shared" si="1"/>
        <v>#DIV/0!</v>
      </c>
      <c r="X16" s="57">
        <v>153701.34</v>
      </c>
      <c r="Y16" s="49">
        <v>158312.38</v>
      </c>
      <c r="Z16" s="30"/>
      <c r="AA16" s="30"/>
      <c r="AB16" s="30"/>
    </row>
    <row r="17" spans="1:28" ht="24" x14ac:dyDescent="0.55000000000000004">
      <c r="A17" s="30"/>
      <c r="B17" s="31"/>
      <c r="C17" s="31"/>
      <c r="D17" s="31"/>
      <c r="E17" s="55" t="s">
        <v>41</v>
      </c>
      <c r="F17" s="42"/>
      <c r="G17" s="42"/>
      <c r="H17" s="50"/>
      <c r="I17" s="56">
        <v>11080000</v>
      </c>
      <c r="J17" s="52">
        <f>[1]รวมผลดำนินงาน!AC41</f>
        <v>782110.9</v>
      </c>
      <c r="K17" s="52">
        <f>[1]รวมผลดำนินงาน!AD41</f>
        <v>717683.75</v>
      </c>
      <c r="L17" s="53">
        <f>[1]รวมผลดำนินงาน!AE41</f>
        <v>631200.19999999995</v>
      </c>
      <c r="M17" s="53">
        <f>[1]รวมผลดำนินงาน!AF41</f>
        <v>0</v>
      </c>
      <c r="N17" s="53">
        <f>[1]รวมผลดำนินงาน!AG41</f>
        <v>0</v>
      </c>
      <c r="O17" s="53">
        <f>[1]รวมผลดำนินงาน!AH41</f>
        <v>0</v>
      </c>
      <c r="P17" s="53">
        <f>[1]รวมผลดำนินงาน!AI41</f>
        <v>0</v>
      </c>
      <c r="Q17" s="53">
        <f>[1]รวมผลดำนินงาน!AJ41</f>
        <v>0</v>
      </c>
      <c r="R17" s="53">
        <f>[1]รวมผลดำนินงาน!AK41</f>
        <v>0</v>
      </c>
      <c r="S17" s="53">
        <f>[1]รวมผลดำนินงาน!AL41</f>
        <v>0</v>
      </c>
      <c r="T17" s="53">
        <f>[1]รวมผลดำนินงาน!AM41</f>
        <v>0</v>
      </c>
      <c r="U17" s="53">
        <f>[1]รวมผลดำนินงาน!AN41</f>
        <v>0</v>
      </c>
      <c r="V17" s="38">
        <f t="shared" si="0"/>
        <v>2130994.8499999996</v>
      </c>
      <c r="W17" s="38">
        <f t="shared" si="1"/>
        <v>19.232805505415161</v>
      </c>
      <c r="X17" s="57">
        <v>21458174.920000002</v>
      </c>
      <c r="Y17" s="49">
        <v>22101920.16</v>
      </c>
      <c r="Z17" s="30"/>
      <c r="AA17" s="30"/>
      <c r="AB17" s="30"/>
    </row>
    <row r="18" spans="1:28" ht="24" x14ac:dyDescent="0.55000000000000004">
      <c r="A18" s="30"/>
      <c r="B18" s="31"/>
      <c r="C18" s="31" t="s">
        <v>42</v>
      </c>
      <c r="D18" s="31"/>
      <c r="E18" s="55"/>
      <c r="F18" s="36"/>
      <c r="G18" s="36"/>
      <c r="H18" s="50"/>
      <c r="I18" s="56"/>
      <c r="J18" s="60"/>
      <c r="K18" s="52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38">
        <f t="shared" si="0"/>
        <v>0</v>
      </c>
      <c r="W18" s="38" t="e">
        <f t="shared" si="1"/>
        <v>#DIV/0!</v>
      </c>
      <c r="X18" s="57"/>
      <c r="Y18" s="49"/>
      <c r="Z18" s="30"/>
      <c r="AA18" s="30"/>
      <c r="AB18" s="30"/>
    </row>
    <row r="19" spans="1:28" ht="24" x14ac:dyDescent="0.55000000000000004">
      <c r="A19" s="30"/>
      <c r="B19" s="31"/>
      <c r="C19" s="31"/>
      <c r="D19" s="31"/>
      <c r="E19" s="55" t="s">
        <v>43</v>
      </c>
      <c r="F19" s="42"/>
      <c r="G19" s="42"/>
      <c r="H19" s="50"/>
      <c r="I19" s="56"/>
      <c r="J19" s="60">
        <f>[1]รวมผลดำนินงาน!AC46</f>
        <v>0</v>
      </c>
      <c r="K19" s="52">
        <f>[1]รวมผลดำนินงาน!AD46</f>
        <v>0</v>
      </c>
      <c r="L19" s="53">
        <f>[1]รวมผลดำนินงาน!AE46</f>
        <v>0</v>
      </c>
      <c r="M19" s="53">
        <f>[1]รวมผลดำนินงาน!AF46</f>
        <v>0</v>
      </c>
      <c r="N19" s="53">
        <f>[1]รวมผลดำนินงาน!AG46</f>
        <v>0</v>
      </c>
      <c r="O19" s="61">
        <f>[1]รวมผลดำนินงาน!AH46</f>
        <v>0</v>
      </c>
      <c r="P19" s="61">
        <f>[1]รวมผลดำนินงาน!AI46</f>
        <v>0</v>
      </c>
      <c r="Q19" s="61">
        <f>[1]รวมผลดำนินงาน!AJ46</f>
        <v>0</v>
      </c>
      <c r="R19" s="61">
        <f>[1]รวมผลดำนินงาน!AK46</f>
        <v>0</v>
      </c>
      <c r="S19" s="61">
        <f>[1]รวมผลดำนินงาน!AL46</f>
        <v>0</v>
      </c>
      <c r="T19" s="61">
        <f>[1]รวมผลดำนินงาน!AM46</f>
        <v>0</v>
      </c>
      <c r="U19" s="61">
        <f>[1]รวมผลดำนินงาน!AN46</f>
        <v>0</v>
      </c>
      <c r="V19" s="38">
        <f t="shared" si="0"/>
        <v>0</v>
      </c>
      <c r="W19" s="38" t="e">
        <f t="shared" si="1"/>
        <v>#DIV/0!</v>
      </c>
      <c r="X19" s="57">
        <v>0</v>
      </c>
      <c r="Y19" s="49">
        <v>0</v>
      </c>
      <c r="Z19" s="30"/>
      <c r="AA19" s="30"/>
      <c r="AB19" s="30"/>
    </row>
    <row r="20" spans="1:28" ht="24" x14ac:dyDescent="0.55000000000000004">
      <c r="A20" s="30"/>
      <c r="B20" s="31"/>
      <c r="C20" s="31"/>
      <c r="D20" s="31"/>
      <c r="E20" s="55" t="s">
        <v>44</v>
      </c>
      <c r="F20" s="62"/>
      <c r="G20" s="62"/>
      <c r="H20" s="50"/>
      <c r="I20" s="56"/>
      <c r="J20" s="60">
        <f>[1]รวมผลดำนินงาน!AC47</f>
        <v>0</v>
      </c>
      <c r="K20" s="52">
        <f>[1]รวมผลดำนินงาน!AD47</f>
        <v>0</v>
      </c>
      <c r="L20" s="63">
        <f>[1]รวมผลดำนินงาน!AE47</f>
        <v>0</v>
      </c>
      <c r="M20" s="63">
        <f>[1]รวมผลดำนินงาน!AF47</f>
        <v>0</v>
      </c>
      <c r="N20" s="63">
        <f>[1]รวมผลดำนินงาน!AG47</f>
        <v>0</v>
      </c>
      <c r="O20" s="64">
        <f>[1]รวมผลดำนินงาน!AH47</f>
        <v>0</v>
      </c>
      <c r="P20" s="64">
        <f>[1]รวมผลดำนินงาน!AI47</f>
        <v>0</v>
      </c>
      <c r="Q20" s="64">
        <f>[1]รวมผลดำนินงาน!AJ47</f>
        <v>0</v>
      </c>
      <c r="R20" s="64">
        <f>[1]รวมผลดำนินงาน!AK47</f>
        <v>0</v>
      </c>
      <c r="S20" s="64">
        <f>[1]รวมผลดำนินงาน!AL47</f>
        <v>0</v>
      </c>
      <c r="T20" s="64">
        <f>[1]รวมผลดำนินงาน!AM47</f>
        <v>0</v>
      </c>
      <c r="U20" s="64">
        <f>[1]รวมผลดำนินงาน!AN47</f>
        <v>0</v>
      </c>
      <c r="V20" s="38">
        <f t="shared" si="0"/>
        <v>0</v>
      </c>
      <c r="W20" s="38" t="e">
        <f t="shared" si="1"/>
        <v>#DIV/0!</v>
      </c>
      <c r="X20" s="57">
        <v>0</v>
      </c>
      <c r="Y20" s="49">
        <v>0</v>
      </c>
      <c r="Z20" s="30"/>
      <c r="AA20" s="30"/>
      <c r="AB20" s="30"/>
    </row>
    <row r="21" spans="1:28" ht="24" x14ac:dyDescent="0.55000000000000004">
      <c r="A21" s="30"/>
      <c r="B21" s="31"/>
      <c r="C21" s="31"/>
      <c r="D21" s="31"/>
      <c r="E21" s="55" t="s">
        <v>45</v>
      </c>
      <c r="F21" s="42"/>
      <c r="G21" s="42"/>
      <c r="H21" s="50"/>
      <c r="I21" s="56">
        <v>2100000</v>
      </c>
      <c r="J21" s="60">
        <f>[1]รวมผลดำนินงาน!AC48</f>
        <v>411918</v>
      </c>
      <c r="K21" s="52">
        <f>[1]รวมผลดำนินงาน!AD48</f>
        <v>26120.5</v>
      </c>
      <c r="L21" s="53">
        <f>[1]รวมผลดำนินงาน!AE48</f>
        <v>31118</v>
      </c>
      <c r="M21" s="53">
        <f>[1]รวมผลดำนินงาน!AF48</f>
        <v>0</v>
      </c>
      <c r="N21" s="53">
        <f>[1]รวมผลดำนินงาน!AG48</f>
        <v>0</v>
      </c>
      <c r="O21" s="53">
        <f>[1]รวมผลดำนินงาน!AH48</f>
        <v>0</v>
      </c>
      <c r="P21" s="53">
        <f>[1]รวมผลดำนินงาน!AI48</f>
        <v>0</v>
      </c>
      <c r="Q21" s="53">
        <f>[1]รวมผลดำนินงาน!AJ48</f>
        <v>0</v>
      </c>
      <c r="R21" s="53">
        <f>[1]รวมผลดำนินงาน!AK48</f>
        <v>0</v>
      </c>
      <c r="S21" s="53">
        <f>[1]รวมผลดำนินงาน!AL48</f>
        <v>0</v>
      </c>
      <c r="T21" s="53">
        <f>[1]รวมผลดำนินงาน!AM48</f>
        <v>0</v>
      </c>
      <c r="U21" s="53">
        <f>[1]รวมผลดำนินงาน!AN48</f>
        <v>0</v>
      </c>
      <c r="V21" s="38">
        <f t="shared" si="0"/>
        <v>469156.5</v>
      </c>
      <c r="W21" s="38">
        <f t="shared" si="1"/>
        <v>22.340785714285715</v>
      </c>
      <c r="X21" s="57">
        <v>583363.16</v>
      </c>
      <c r="Y21" s="49">
        <v>600864.05000000005</v>
      </c>
      <c r="Z21" s="30"/>
      <c r="AA21" s="30"/>
      <c r="AB21" s="30"/>
    </row>
    <row r="22" spans="1:28" ht="24" x14ac:dyDescent="0.55000000000000004">
      <c r="A22" s="30"/>
      <c r="B22" s="31"/>
      <c r="C22" s="31"/>
      <c r="D22" s="31"/>
      <c r="E22" s="55" t="s">
        <v>46</v>
      </c>
      <c r="F22" s="42"/>
      <c r="G22" s="42"/>
      <c r="H22" s="50"/>
      <c r="I22" s="56">
        <v>250000</v>
      </c>
      <c r="J22" s="60">
        <f>[1]รวมผลดำนินงาน!AC49</f>
        <v>0</v>
      </c>
      <c r="K22" s="52">
        <f>[1]รวมผลดำนินงาน!AD49</f>
        <v>0</v>
      </c>
      <c r="L22" s="53">
        <f>[1]รวมผลดำนินงาน!AE49</f>
        <v>39690.35</v>
      </c>
      <c r="M22" s="53">
        <f>[1]รวมผลดำนินงาน!AF49</f>
        <v>0</v>
      </c>
      <c r="N22" s="53">
        <f>[1]รวมผลดำนินงาน!AG49</f>
        <v>0</v>
      </c>
      <c r="O22" s="53">
        <f>[1]รวมผลดำนินงาน!AH49</f>
        <v>0</v>
      </c>
      <c r="P22" s="53">
        <f>[1]รวมผลดำนินงาน!AI49</f>
        <v>0</v>
      </c>
      <c r="Q22" s="53">
        <f>[1]รวมผลดำนินงาน!AJ49</f>
        <v>0</v>
      </c>
      <c r="R22" s="53">
        <f>[1]รวมผลดำนินงาน!AK49</f>
        <v>0</v>
      </c>
      <c r="S22" s="53">
        <f>[1]รวมผลดำนินงาน!AL49</f>
        <v>0</v>
      </c>
      <c r="T22" s="53">
        <f>[1]รวมผลดำนินงาน!AM49</f>
        <v>0</v>
      </c>
      <c r="U22" s="53">
        <f>[1]รวมผลดำนินงาน!AN49</f>
        <v>0</v>
      </c>
      <c r="V22" s="38">
        <f t="shared" si="0"/>
        <v>39690.35</v>
      </c>
      <c r="W22" s="38">
        <f t="shared" si="1"/>
        <v>15.876139999999999</v>
      </c>
      <c r="X22" s="57">
        <v>660701.43999999994</v>
      </c>
      <c r="Y22" s="49">
        <v>680522.48</v>
      </c>
      <c r="Z22" s="30"/>
      <c r="AA22" s="30"/>
      <c r="AB22" s="30"/>
    </row>
    <row r="23" spans="1:28" ht="24" x14ac:dyDescent="0.55000000000000004">
      <c r="A23" s="30"/>
      <c r="B23" s="31"/>
      <c r="C23" s="31"/>
      <c r="D23" s="31"/>
      <c r="E23" s="55" t="s">
        <v>47</v>
      </c>
      <c r="F23" s="42"/>
      <c r="G23" s="42"/>
      <c r="H23" s="50"/>
      <c r="I23" s="56">
        <v>13903885.16</v>
      </c>
      <c r="J23" s="60">
        <f>[1]รวมผลดำนินงาน!AC50</f>
        <v>349022.45</v>
      </c>
      <c r="K23" s="52">
        <f>[1]รวมผลดำนินงาน!AD50</f>
        <v>235338</v>
      </c>
      <c r="L23" s="63">
        <f>[1]รวมผลดำนินงาน!AE50</f>
        <v>198599.75</v>
      </c>
      <c r="M23" s="53">
        <f>[1]รวมผลดำนินงาน!AF50</f>
        <v>0</v>
      </c>
      <c r="N23" s="63">
        <f>[1]รวมผลดำนินงาน!AG50</f>
        <v>0</v>
      </c>
      <c r="O23" s="63">
        <f>[1]รวมผลดำนินงาน!AH50</f>
        <v>0</v>
      </c>
      <c r="P23" s="63">
        <f>[1]รวมผลดำนินงาน!AI50</f>
        <v>0</v>
      </c>
      <c r="Q23" s="63">
        <f>[1]รวมผลดำนินงาน!AJ50</f>
        <v>0</v>
      </c>
      <c r="R23" s="63">
        <f>[1]รวมผลดำนินงาน!AK50</f>
        <v>0</v>
      </c>
      <c r="S23" s="63">
        <f>[1]รวมผลดำนินงาน!AL50</f>
        <v>0</v>
      </c>
      <c r="T23" s="63">
        <f>[1]รวมผลดำนินงาน!AM50</f>
        <v>0</v>
      </c>
      <c r="U23" s="63">
        <f>[1]รวมผลดำนินงาน!AN50</f>
        <v>0</v>
      </c>
      <c r="V23" s="38">
        <f t="shared" si="0"/>
        <v>782960.2</v>
      </c>
      <c r="W23" s="38">
        <f t="shared" si="1"/>
        <v>5.6312332199958997</v>
      </c>
      <c r="X23" s="57">
        <v>5883761.7000000002</v>
      </c>
      <c r="Y23" s="49">
        <v>6060274.5499999998</v>
      </c>
      <c r="Z23" s="30"/>
      <c r="AA23" s="30"/>
      <c r="AB23" s="30"/>
    </row>
    <row r="24" spans="1:28" ht="24" x14ac:dyDescent="0.55000000000000004">
      <c r="A24" s="65" t="s">
        <v>48</v>
      </c>
      <c r="B24" s="66"/>
      <c r="C24" s="66"/>
      <c r="D24" s="66"/>
      <c r="E24" s="67" t="s">
        <v>49</v>
      </c>
      <c r="F24" s="68">
        <f t="shared" ref="F24:U24" si="2">SUM(F9:F23)</f>
        <v>0</v>
      </c>
      <c r="G24" s="68">
        <f t="shared" si="2"/>
        <v>0</v>
      </c>
      <c r="H24" s="68">
        <f t="shared" si="2"/>
        <v>0</v>
      </c>
      <c r="I24" s="68">
        <f t="shared" si="2"/>
        <v>155887145.95000002</v>
      </c>
      <c r="J24" s="68">
        <f t="shared" si="2"/>
        <v>19797749.699999992</v>
      </c>
      <c r="K24" s="68">
        <f t="shared" si="2"/>
        <v>13618112.85</v>
      </c>
      <c r="L24" s="68">
        <f t="shared" si="2"/>
        <v>24192044.66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 t="shared" si="2"/>
        <v>0</v>
      </c>
      <c r="Q24" s="68">
        <f t="shared" si="2"/>
        <v>0</v>
      </c>
      <c r="R24" s="68">
        <f t="shared" si="2"/>
        <v>0</v>
      </c>
      <c r="S24" s="68">
        <f t="shared" si="2"/>
        <v>0</v>
      </c>
      <c r="T24" s="68">
        <f t="shared" si="2"/>
        <v>0</v>
      </c>
      <c r="U24" s="68">
        <f t="shared" si="2"/>
        <v>0</v>
      </c>
      <c r="V24" s="69">
        <f>SUM(V9:V23)</f>
        <v>57607907.210000001</v>
      </c>
      <c r="W24" s="38">
        <f t="shared" si="1"/>
        <v>36.954879672040079</v>
      </c>
      <c r="X24" s="68">
        <f t="shared" ref="X24:Y24" si="3">SUM(X9:X23)</f>
        <v>371733435.19999999</v>
      </c>
      <c r="Y24" s="68">
        <f t="shared" si="3"/>
        <v>382705751.8900001</v>
      </c>
      <c r="Z24" s="65"/>
      <c r="AA24" s="65"/>
      <c r="AB24" s="65"/>
    </row>
    <row r="25" spans="1:28" ht="24" x14ac:dyDescent="0.55000000000000004">
      <c r="A25" s="30"/>
      <c r="B25" s="40" t="s">
        <v>50</v>
      </c>
      <c r="C25" s="40"/>
      <c r="D25" s="40"/>
      <c r="E25" s="55"/>
      <c r="F25" s="36"/>
      <c r="G25" s="36"/>
      <c r="H25" s="36"/>
      <c r="I25" s="36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38">
        <f t="shared" ref="V25:V49" si="4">SUM(J25:U25)</f>
        <v>0</v>
      </c>
      <c r="W25" s="38" t="e">
        <f t="shared" si="1"/>
        <v>#DIV/0!</v>
      </c>
      <c r="X25" s="39"/>
      <c r="Y25" s="40"/>
      <c r="Z25" s="30"/>
      <c r="AA25" s="30"/>
      <c r="AB25" s="30"/>
    </row>
    <row r="26" spans="1:28" ht="24" x14ac:dyDescent="0.55000000000000004">
      <c r="A26" s="30"/>
      <c r="B26" s="31"/>
      <c r="C26" s="31" t="s">
        <v>51</v>
      </c>
      <c r="D26" s="31"/>
      <c r="E26" s="55"/>
      <c r="F26" s="36"/>
      <c r="G26" s="36"/>
      <c r="H26" s="36"/>
      <c r="I26" s="36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38">
        <f t="shared" si="4"/>
        <v>0</v>
      </c>
      <c r="W26" s="38" t="e">
        <f t="shared" si="1"/>
        <v>#DIV/0!</v>
      </c>
      <c r="X26" s="39"/>
      <c r="Y26" s="40"/>
      <c r="Z26" s="30"/>
      <c r="AA26" s="30"/>
      <c r="AB26" s="30"/>
    </row>
    <row r="27" spans="1:28" ht="24" x14ac:dyDescent="0.55000000000000004">
      <c r="A27" s="30"/>
      <c r="B27" s="31"/>
      <c r="C27" s="31"/>
      <c r="D27" s="31"/>
      <c r="E27" s="55" t="s">
        <v>52</v>
      </c>
      <c r="F27" s="36"/>
      <c r="G27" s="36"/>
      <c r="H27" s="43"/>
      <c r="I27" s="43">
        <v>15559534</v>
      </c>
      <c r="J27" s="53">
        <f>[1]รวมผลดำนินงาน!AC60</f>
        <v>1591947.18</v>
      </c>
      <c r="K27" s="53">
        <f>[1]รวมผลดำนินงาน!AD60</f>
        <v>1483888.6</v>
      </c>
      <c r="L27" s="53">
        <f>[1]รวมผลดำนินงาน!AE60</f>
        <v>1145462.18</v>
      </c>
      <c r="M27" s="53">
        <f>[1]รวมผลดำนินงาน!AF60</f>
        <v>0</v>
      </c>
      <c r="N27" s="53">
        <f>[1]รวมผลดำนินงาน!AG60</f>
        <v>0</v>
      </c>
      <c r="O27" s="53">
        <f>[1]รวมผลดำนินงาน!AH60</f>
        <v>0</v>
      </c>
      <c r="P27" s="53">
        <f>[1]รวมผลดำนินงาน!AI60</f>
        <v>0</v>
      </c>
      <c r="Q27" s="53">
        <f>[1]รวมผลดำนินงาน!AJ60</f>
        <v>0</v>
      </c>
      <c r="R27" s="53">
        <f>[1]รวมผลดำนินงาน!AK60</f>
        <v>0</v>
      </c>
      <c r="S27" s="53">
        <f>[1]รวมผลดำนินงาน!AL60:AL60</f>
        <v>0</v>
      </c>
      <c r="T27" s="53">
        <f>[1]รวมผลดำนินงาน!AM60</f>
        <v>0</v>
      </c>
      <c r="U27" s="53">
        <f>[1]รวมผลดำนินงาน!AN60</f>
        <v>0</v>
      </c>
      <c r="V27" s="38">
        <f t="shared" si="4"/>
        <v>4221297.96</v>
      </c>
      <c r="W27" s="38">
        <f t="shared" si="1"/>
        <v>27.129976771797921</v>
      </c>
      <c r="X27" s="70">
        <v>40210540.799999997</v>
      </c>
      <c r="Y27" s="49">
        <v>41416857.020000003</v>
      </c>
      <c r="Z27" s="30"/>
      <c r="AA27" s="30"/>
      <c r="AB27" s="30"/>
    </row>
    <row r="28" spans="1:28" ht="24" x14ac:dyDescent="0.55000000000000004">
      <c r="A28" s="30"/>
      <c r="B28" s="31"/>
      <c r="C28" s="31"/>
      <c r="D28" s="31"/>
      <c r="E28" s="55" t="s">
        <v>53</v>
      </c>
      <c r="F28" s="36"/>
      <c r="G28" s="36"/>
      <c r="H28" s="50"/>
      <c r="I28" s="50"/>
      <c r="J28" s="64">
        <f>[1]รวมผลดำนินงาน!AC61</f>
        <v>0</v>
      </c>
      <c r="K28" s="53">
        <f>[1]รวมผลดำนินงาน!AD61</f>
        <v>0</v>
      </c>
      <c r="L28" s="53">
        <f>[1]รวมผลดำนินงาน!AE61</f>
        <v>0</v>
      </c>
      <c r="M28" s="53">
        <f>[1]รวมผลดำนินงาน!AF61</f>
        <v>0</v>
      </c>
      <c r="N28" s="53">
        <f>[1]รวมผลดำนินงาน!AG61</f>
        <v>0</v>
      </c>
      <c r="O28" s="53">
        <f>[1]รวมผลดำนินงาน!AH61</f>
        <v>0</v>
      </c>
      <c r="P28" s="53">
        <f>[1]รวมผลดำนินงาน!AI61</f>
        <v>0</v>
      </c>
      <c r="Q28" s="64">
        <f>[1]รวมผลดำนินงาน!AJ61</f>
        <v>0</v>
      </c>
      <c r="R28" s="64">
        <f>[1]รวมผลดำนินงาน!AK61</f>
        <v>0</v>
      </c>
      <c r="S28" s="64">
        <f>[1]รวมผลดำนินงาน!AL61</f>
        <v>0</v>
      </c>
      <c r="T28" s="64">
        <f>[1]รวมผลดำนินงาน!AM61</f>
        <v>0</v>
      </c>
      <c r="U28" s="64">
        <f>[1]รวมผลดำนินงาน!AN61</f>
        <v>0</v>
      </c>
      <c r="V28" s="38">
        <f t="shared" si="4"/>
        <v>0</v>
      </c>
      <c r="W28" s="38" t="e">
        <f t="shared" si="1"/>
        <v>#DIV/0!</v>
      </c>
      <c r="X28" s="70">
        <v>0</v>
      </c>
      <c r="Y28" s="49">
        <v>0</v>
      </c>
      <c r="Z28" s="30"/>
      <c r="AA28" s="30"/>
      <c r="AB28" s="30"/>
    </row>
    <row r="29" spans="1:28" ht="24" x14ac:dyDescent="0.55000000000000004">
      <c r="A29" s="71"/>
      <c r="B29" s="72"/>
      <c r="C29" s="72"/>
      <c r="D29" s="72"/>
      <c r="E29" s="73" t="s">
        <v>54</v>
      </c>
      <c r="F29" s="74"/>
      <c r="G29" s="74"/>
      <c r="H29" s="56"/>
      <c r="I29" s="56">
        <v>1900000</v>
      </c>
      <c r="J29" s="75">
        <f>[1]รวมผลดำนินงาน!AC62</f>
        <v>192870</v>
      </c>
      <c r="K29" s="53">
        <f>[1]รวมผลดำนินงาน!AD62</f>
        <v>214080</v>
      </c>
      <c r="L29" s="53">
        <f>[1]รวมผลดำนินงาน!AE62</f>
        <v>214080</v>
      </c>
      <c r="M29" s="53">
        <f>[1]รวมผลดำนินงาน!AF62</f>
        <v>0</v>
      </c>
      <c r="N29" s="53">
        <f>[1]รวมผลดำนินงาน!AG62</f>
        <v>0</v>
      </c>
      <c r="O29" s="53">
        <f>[1]รวมผลดำนินงาน!AH62</f>
        <v>0</v>
      </c>
      <c r="P29" s="53">
        <f>[1]รวมผลดำนินงาน!AI62</f>
        <v>0</v>
      </c>
      <c r="Q29" s="75">
        <f>[1]รวมผลดำนินงาน!AJ62</f>
        <v>0</v>
      </c>
      <c r="R29" s="75">
        <f>[1]รวมผลดำนินงาน!AK62</f>
        <v>0</v>
      </c>
      <c r="S29" s="75">
        <f>[1]รวมผลดำนินงาน!AL62</f>
        <v>0</v>
      </c>
      <c r="T29" s="75">
        <f>[1]รวมผลดำนินงาน!AM62</f>
        <v>0</v>
      </c>
      <c r="U29" s="75">
        <f>[1]รวมผลดำนินงาน!AN62</f>
        <v>0</v>
      </c>
      <c r="V29" s="76">
        <f t="shared" si="4"/>
        <v>621030</v>
      </c>
      <c r="W29" s="38">
        <f t="shared" si="1"/>
        <v>32.68578947368421</v>
      </c>
      <c r="X29" s="77">
        <v>5923282.7999999998</v>
      </c>
      <c r="Y29" s="78">
        <v>6100981.2800000003</v>
      </c>
      <c r="Z29" s="71"/>
      <c r="AA29" s="71"/>
      <c r="AB29" s="71"/>
    </row>
    <row r="30" spans="1:28" ht="24" x14ac:dyDescent="0.55000000000000004">
      <c r="A30" s="30"/>
      <c r="B30" s="31"/>
      <c r="C30" s="31"/>
      <c r="D30" s="31"/>
      <c r="E30" s="55" t="s">
        <v>55</v>
      </c>
      <c r="F30" s="36"/>
      <c r="G30" s="36"/>
      <c r="H30" s="50"/>
      <c r="I30" s="50">
        <v>1796000</v>
      </c>
      <c r="J30" s="64">
        <f>[1]รวมผลดำนินงาน!AC63</f>
        <v>138500</v>
      </c>
      <c r="K30" s="53">
        <f>[1]รวมผลดำนินงาน!AD63</f>
        <v>253100</v>
      </c>
      <c r="L30" s="53">
        <f>[1]รวมผลดำนินงาน!AE63</f>
        <v>138500</v>
      </c>
      <c r="M30" s="53">
        <f>[1]รวมผลดำนินงาน!AF63</f>
        <v>0</v>
      </c>
      <c r="N30" s="53">
        <f>[1]รวมผลดำนินงาน!AG63</f>
        <v>0</v>
      </c>
      <c r="O30" s="53">
        <f>[1]รวมผลดำนินงาน!AH63</f>
        <v>0</v>
      </c>
      <c r="P30" s="53">
        <f>[1]รวมผลดำนินงาน!AI63</f>
        <v>0</v>
      </c>
      <c r="Q30" s="64">
        <f>[1]รวมผลดำนินงาน!AJ63</f>
        <v>0</v>
      </c>
      <c r="R30" s="64">
        <f>[1]รวมผลดำนินงาน!AK63</f>
        <v>0</v>
      </c>
      <c r="S30" s="64">
        <f>[1]รวมผลดำนินงาน!AL63</f>
        <v>0</v>
      </c>
      <c r="T30" s="64">
        <f>[1]รวมผลดำนินงาน!AM63</f>
        <v>0</v>
      </c>
      <c r="U30" s="64">
        <f>[1]รวมผลดำนินงาน!AN63</f>
        <v>0</v>
      </c>
      <c r="V30" s="38">
        <f t="shared" si="4"/>
        <v>530100</v>
      </c>
      <c r="W30" s="38">
        <f t="shared" si="1"/>
        <v>29.515590200445434</v>
      </c>
      <c r="X30" s="70">
        <v>3656500</v>
      </c>
      <c r="Y30" s="49">
        <v>3766195</v>
      </c>
      <c r="Z30" s="30"/>
      <c r="AA30" s="30"/>
      <c r="AB30" s="30"/>
    </row>
    <row r="31" spans="1:28" ht="24" x14ac:dyDescent="0.55000000000000004">
      <c r="A31" s="30"/>
      <c r="B31" s="31"/>
      <c r="C31" s="31"/>
      <c r="D31" s="31"/>
      <c r="E31" s="55" t="s">
        <v>56</v>
      </c>
      <c r="F31" s="36"/>
      <c r="G31" s="36"/>
      <c r="H31" s="50"/>
      <c r="I31" s="50">
        <v>11596800</v>
      </c>
      <c r="J31" s="64">
        <f>[1]รวมผลดำนินงาน!AC64</f>
        <v>991295</v>
      </c>
      <c r="K31" s="53">
        <f>[1]รวมผลดำนินงาน!AD64</f>
        <v>0</v>
      </c>
      <c r="L31" s="53">
        <f>[1]รวมผลดำนินงาน!AE64</f>
        <v>838545</v>
      </c>
      <c r="M31" s="53">
        <f>[1]รวมผลดำนินงาน!AF64</f>
        <v>0</v>
      </c>
      <c r="N31" s="53">
        <f>[1]รวมผลดำนินงาน!AG64</f>
        <v>0</v>
      </c>
      <c r="O31" s="53">
        <f>[1]รวมผลดำนินงาน!AH64</f>
        <v>0</v>
      </c>
      <c r="P31" s="53">
        <f>[1]รวมผลดำนินงาน!AI64</f>
        <v>0</v>
      </c>
      <c r="Q31" s="64">
        <f>[1]รวมผลดำนินงาน!AJ64</f>
        <v>0</v>
      </c>
      <c r="R31" s="64">
        <f>[1]รวมผลดำนินงาน!AK64</f>
        <v>0</v>
      </c>
      <c r="S31" s="64">
        <f>[1]รวมผลดำนินงาน!AL64</f>
        <v>0</v>
      </c>
      <c r="T31" s="64">
        <f>[1]รวมผลดำนินงาน!AM64</f>
        <v>0</v>
      </c>
      <c r="U31" s="64">
        <f>[1]รวมผลดำนินงาน!AN64</f>
        <v>0</v>
      </c>
      <c r="V31" s="38">
        <f t="shared" si="4"/>
        <v>1829840</v>
      </c>
      <c r="W31" s="38">
        <f t="shared" si="1"/>
        <v>15.778835540838852</v>
      </c>
      <c r="X31" s="70">
        <v>13563782.720000001</v>
      </c>
      <c r="Y31" s="49">
        <v>13970696.199999999</v>
      </c>
      <c r="Z31" s="30"/>
      <c r="AA31" s="30"/>
      <c r="AB31" s="30"/>
    </row>
    <row r="32" spans="1:28" ht="24" x14ac:dyDescent="0.55000000000000004">
      <c r="A32" s="30"/>
      <c r="B32" s="31"/>
      <c r="C32" s="31"/>
      <c r="D32" s="31"/>
      <c r="E32" s="55" t="s">
        <v>57</v>
      </c>
      <c r="F32" s="36"/>
      <c r="G32" s="36"/>
      <c r="H32" s="50"/>
      <c r="I32" s="50"/>
      <c r="J32" s="64">
        <f>[1]รวมผลดำนินงาน!AC65</f>
        <v>0</v>
      </c>
      <c r="K32" s="53">
        <f>[1]รวมผลดำนินงาน!AD65</f>
        <v>0</v>
      </c>
      <c r="L32" s="53">
        <f>[1]รวมผลดำนินงาน!AE65</f>
        <v>0</v>
      </c>
      <c r="M32" s="53">
        <f>[1]รวมผลดำนินงาน!AF65</f>
        <v>0</v>
      </c>
      <c r="N32" s="53">
        <f>[1]รวมผลดำนินงาน!AG65</f>
        <v>0</v>
      </c>
      <c r="O32" s="53">
        <f>[1]รวมผลดำนินงาน!AH65</f>
        <v>0</v>
      </c>
      <c r="P32" s="53">
        <f>[1]รวมผลดำนินงาน!AI65</f>
        <v>0</v>
      </c>
      <c r="Q32" s="64">
        <f>[1]รวมผลดำนินงาน!AJ65</f>
        <v>0</v>
      </c>
      <c r="R32" s="64">
        <f>[1]รวมผลดำนินงาน!AK65</f>
        <v>0</v>
      </c>
      <c r="S32" s="64">
        <f>[1]รวมผลดำนินงาน!AL65</f>
        <v>0</v>
      </c>
      <c r="T32" s="64">
        <f>[1]รวมผลดำนินงาน!AM65</f>
        <v>0</v>
      </c>
      <c r="U32" s="64">
        <f>[1]รวมผลดำนินงาน!AN65</f>
        <v>0</v>
      </c>
      <c r="V32" s="38">
        <f t="shared" si="4"/>
        <v>0</v>
      </c>
      <c r="W32" s="38" t="e">
        <f t="shared" si="1"/>
        <v>#DIV/0!</v>
      </c>
      <c r="X32" s="70">
        <v>0</v>
      </c>
      <c r="Y32" s="49">
        <v>0</v>
      </c>
      <c r="Z32" s="30"/>
      <c r="AA32" s="30"/>
      <c r="AB32" s="30"/>
    </row>
    <row r="33" spans="1:28" ht="24" x14ac:dyDescent="0.55000000000000004">
      <c r="A33" s="30"/>
      <c r="B33" s="31"/>
      <c r="C33" s="31"/>
      <c r="D33" s="31"/>
      <c r="E33" s="55" t="s">
        <v>58</v>
      </c>
      <c r="F33" s="36"/>
      <c r="G33" s="36"/>
      <c r="H33" s="50"/>
      <c r="I33" s="50">
        <v>120000</v>
      </c>
      <c r="J33" s="64">
        <f>[1]รวมผลดำนินงาน!AC66</f>
        <v>12000</v>
      </c>
      <c r="K33" s="53">
        <f>[1]รวมผลดำนินงาน!AD66</f>
        <v>12000</v>
      </c>
      <c r="L33" s="53">
        <f>[1]รวมผลดำนินงาน!AE66</f>
        <v>0</v>
      </c>
      <c r="M33" s="53">
        <f>[1]รวมผลดำนินงาน!AF66</f>
        <v>0</v>
      </c>
      <c r="N33" s="53">
        <f>[1]รวมผลดำนินงาน!AG66</f>
        <v>0</v>
      </c>
      <c r="O33" s="53">
        <f>[1]รวมผลดำนินงาน!AH66</f>
        <v>0</v>
      </c>
      <c r="P33" s="53">
        <f>[1]รวมผลดำนินงาน!AI66</f>
        <v>0</v>
      </c>
      <c r="Q33" s="64">
        <f>[1]รวมผลดำนินงาน!AJ66</f>
        <v>0</v>
      </c>
      <c r="R33" s="64">
        <f>[1]รวมผลดำนินงาน!AK66</f>
        <v>0</v>
      </c>
      <c r="S33" s="64">
        <f>[1]รวมผลดำนินงาน!AL66</f>
        <v>0</v>
      </c>
      <c r="T33" s="64">
        <f>[1]รวมผลดำนินงาน!AM66</f>
        <v>0</v>
      </c>
      <c r="U33" s="64">
        <f>[1]รวมผลดำนินงาน!AN66</f>
        <v>0</v>
      </c>
      <c r="V33" s="38">
        <f t="shared" si="4"/>
        <v>24000</v>
      </c>
      <c r="W33" s="38">
        <f t="shared" si="1"/>
        <v>20</v>
      </c>
      <c r="X33" s="70">
        <v>556200</v>
      </c>
      <c r="Y33" s="49">
        <v>572886</v>
      </c>
      <c r="Z33" s="30"/>
      <c r="AA33" s="30"/>
      <c r="AB33" s="30"/>
    </row>
    <row r="34" spans="1:28" ht="24" x14ac:dyDescent="0.55000000000000004">
      <c r="A34" s="71"/>
      <c r="B34" s="72"/>
      <c r="C34" s="72"/>
      <c r="D34" s="72"/>
      <c r="E34" s="73" t="s">
        <v>59</v>
      </c>
      <c r="F34" s="74"/>
      <c r="G34" s="74"/>
      <c r="H34" s="56"/>
      <c r="I34" s="56">
        <v>14410000</v>
      </c>
      <c r="J34" s="75">
        <f>[1]รวมผลดำนินงาน!AC67</f>
        <v>1121919.1200000001</v>
      </c>
      <c r="K34" s="53">
        <f>[1]รวมผลดำนินงาน!AD67</f>
        <v>1223216.3999999999</v>
      </c>
      <c r="L34" s="53">
        <f>[1]รวมผลดำนินงาน!AE67</f>
        <v>1209320.93</v>
      </c>
      <c r="M34" s="53">
        <f>[1]รวมผลดำนินงาน!AF67</f>
        <v>0</v>
      </c>
      <c r="N34" s="53">
        <f>[1]รวมผลดำนินงาน!AG67</f>
        <v>0</v>
      </c>
      <c r="O34" s="53">
        <f>[1]รวมผลดำนินงาน!AH67</f>
        <v>0</v>
      </c>
      <c r="P34" s="53">
        <f>[1]รวมผลดำนินงาน!AI67</f>
        <v>0</v>
      </c>
      <c r="Q34" s="75">
        <f>[1]รวมผลดำนินงาน!AJ67</f>
        <v>0</v>
      </c>
      <c r="R34" s="75">
        <f>[1]รวมผลดำนินงาน!AK67</f>
        <v>0</v>
      </c>
      <c r="S34" s="75">
        <f>[1]รวมผลดำนินงาน!AL67</f>
        <v>0</v>
      </c>
      <c r="T34" s="75">
        <f>[1]รวมผลดำนินงาน!AM67</f>
        <v>0</v>
      </c>
      <c r="U34" s="75">
        <f>[1]รวมผลดำนินงาน!AN67</f>
        <v>0</v>
      </c>
      <c r="V34" s="76">
        <f t="shared" si="4"/>
        <v>3554456.45</v>
      </c>
      <c r="W34" s="38">
        <f t="shared" si="1"/>
        <v>24.666595766828593</v>
      </c>
      <c r="X34" s="77">
        <v>44139587.329999998</v>
      </c>
      <c r="Y34" s="78">
        <v>45463774.950000003</v>
      </c>
      <c r="Z34" s="71"/>
      <c r="AA34" s="71"/>
      <c r="AB34" s="71"/>
    </row>
    <row r="35" spans="1:28" ht="24" x14ac:dyDescent="0.55000000000000004">
      <c r="A35" s="30"/>
      <c r="B35" s="31"/>
      <c r="C35" s="31"/>
      <c r="D35" s="31"/>
      <c r="E35" s="55" t="s">
        <v>60</v>
      </c>
      <c r="F35" s="36"/>
      <c r="G35" s="36"/>
      <c r="H35" s="50"/>
      <c r="I35" s="50"/>
      <c r="J35" s="64">
        <f>[1]รวมผลดำนินงาน!AC68</f>
        <v>0</v>
      </c>
      <c r="K35" s="53">
        <f>[1]รวมผลดำนินงาน!AD68</f>
        <v>0</v>
      </c>
      <c r="L35" s="53">
        <f>[1]รวมผลดำนินงาน!AE68</f>
        <v>0</v>
      </c>
      <c r="M35" s="53">
        <f>[1]รวมผลดำนินงาน!AF68</f>
        <v>0</v>
      </c>
      <c r="N35" s="53">
        <f>[1]รวมผลดำนินงาน!AG68</f>
        <v>0</v>
      </c>
      <c r="O35" s="53">
        <f>[1]รวมผลดำนินงาน!AH68</f>
        <v>0</v>
      </c>
      <c r="P35" s="53">
        <f>[1]รวมผลดำนินงาน!AI68</f>
        <v>0</v>
      </c>
      <c r="Q35" s="64">
        <f>[1]รวมผลดำนินงาน!AJ68</f>
        <v>0</v>
      </c>
      <c r="R35" s="64">
        <f>[1]รวมผลดำนินงาน!AK68</f>
        <v>0</v>
      </c>
      <c r="S35" s="64">
        <f>[1]รวมผลดำนินงาน!AL68</f>
        <v>0</v>
      </c>
      <c r="T35" s="64">
        <f>[1]รวมผลดำนินงาน!AM68</f>
        <v>0</v>
      </c>
      <c r="U35" s="64">
        <f>[1]รวมผลดำนินงาน!AN68</f>
        <v>0</v>
      </c>
      <c r="V35" s="38">
        <f t="shared" si="4"/>
        <v>0</v>
      </c>
      <c r="W35" s="38" t="e">
        <f t="shared" si="1"/>
        <v>#DIV/0!</v>
      </c>
      <c r="X35" s="70">
        <v>0</v>
      </c>
      <c r="Y35" s="49">
        <v>0</v>
      </c>
      <c r="Z35" s="30"/>
      <c r="AA35" s="30"/>
      <c r="AB35" s="30"/>
    </row>
    <row r="36" spans="1:28" ht="24" x14ac:dyDescent="0.55000000000000004">
      <c r="A36" s="30"/>
      <c r="B36" s="31"/>
      <c r="C36" s="31"/>
      <c r="D36" s="31"/>
      <c r="E36" s="55" t="s">
        <v>61</v>
      </c>
      <c r="F36" s="36"/>
      <c r="G36" s="36"/>
      <c r="H36" s="50"/>
      <c r="I36" s="50"/>
      <c r="J36" s="64">
        <f>[1]รวมผลดำนินงาน!AC69</f>
        <v>0</v>
      </c>
      <c r="K36" s="53">
        <f>[1]รวมผลดำนินงาน!AD69</f>
        <v>0</v>
      </c>
      <c r="L36" s="53">
        <f>[1]รวมผลดำนินงาน!AE69</f>
        <v>0</v>
      </c>
      <c r="M36" s="53">
        <f>[1]รวมผลดำนินงาน!AF69</f>
        <v>0</v>
      </c>
      <c r="N36" s="53">
        <f>[1]รวมผลดำนินงาน!AG69</f>
        <v>0</v>
      </c>
      <c r="O36" s="53">
        <f>[1]รวมผลดำนินงาน!AH69</f>
        <v>0</v>
      </c>
      <c r="P36" s="53">
        <f>[1]รวมผลดำนินงาน!AI69</f>
        <v>0</v>
      </c>
      <c r="Q36" s="64">
        <f>[1]รวมผลดำนินงาน!AJ69</f>
        <v>0</v>
      </c>
      <c r="R36" s="64">
        <f>[1]รวมผลดำนินงาน!AK69</f>
        <v>0</v>
      </c>
      <c r="S36" s="64">
        <f>[1]รวมผลดำนินงาน!AL69</f>
        <v>0</v>
      </c>
      <c r="T36" s="64">
        <f>[1]รวมผลดำนินงาน!AM69</f>
        <v>0</v>
      </c>
      <c r="U36" s="64">
        <f>[1]รวมผลดำนินงาน!AN69</f>
        <v>0</v>
      </c>
      <c r="V36" s="38">
        <f t="shared" si="4"/>
        <v>0</v>
      </c>
      <c r="W36" s="38" t="e">
        <f t="shared" si="1"/>
        <v>#DIV/0!</v>
      </c>
      <c r="X36" s="70">
        <v>61800</v>
      </c>
      <c r="Y36" s="49">
        <v>63654</v>
      </c>
      <c r="Z36" s="30"/>
      <c r="AA36" s="30"/>
      <c r="AB36" s="30"/>
    </row>
    <row r="37" spans="1:28" ht="24" x14ac:dyDescent="0.55000000000000004">
      <c r="A37" s="30"/>
      <c r="B37" s="31"/>
      <c r="C37" s="31"/>
      <c r="D37" s="31"/>
      <c r="E37" s="55" t="s">
        <v>62</v>
      </c>
      <c r="F37" s="36"/>
      <c r="G37" s="44"/>
      <c r="H37" s="79"/>
      <c r="I37" s="50">
        <v>1540868.3</v>
      </c>
      <c r="J37" s="64">
        <f>[1]รวมผลดำนินงาน!AC70</f>
        <v>177112.6</v>
      </c>
      <c r="K37" s="53">
        <f>[1]รวมผลดำนินงาน!AD70</f>
        <v>156102</v>
      </c>
      <c r="L37" s="53">
        <f>[1]รวมผลดำนินงาน!AE70</f>
        <v>150482</v>
      </c>
      <c r="M37" s="53">
        <f>[1]รวมผลดำนินงาน!AF70</f>
        <v>0</v>
      </c>
      <c r="N37" s="53">
        <f>[1]รวมผลดำนินงาน!AG70</f>
        <v>0</v>
      </c>
      <c r="O37" s="53">
        <f>[1]รวมผลดำนินงาน!AH70</f>
        <v>0</v>
      </c>
      <c r="P37" s="53">
        <f>[1]รวมผลดำนินงาน!AI70</f>
        <v>0</v>
      </c>
      <c r="Q37" s="64">
        <f>[1]รวมผลดำนินงาน!AJ70</f>
        <v>0</v>
      </c>
      <c r="R37" s="64">
        <f>[1]รวมผลดำนินงาน!AK70</f>
        <v>0</v>
      </c>
      <c r="S37" s="64">
        <f>[1]รวมผลดำนินงาน!AL70</f>
        <v>0</v>
      </c>
      <c r="T37" s="64">
        <f>[1]รวมผลดำนินงาน!AM70</f>
        <v>0</v>
      </c>
      <c r="U37" s="64">
        <f>[1]รวมผลดำนินงาน!AN72</f>
        <v>0</v>
      </c>
      <c r="V37" s="38">
        <f t="shared" si="4"/>
        <v>483696.6</v>
      </c>
      <c r="W37" s="38">
        <f t="shared" si="1"/>
        <v>31.39117080934172</v>
      </c>
      <c r="X37" s="70">
        <v>2352679.2400000002</v>
      </c>
      <c r="Y37" s="49">
        <v>2423259.62</v>
      </c>
      <c r="Z37" s="30"/>
      <c r="AA37" s="30"/>
      <c r="AB37" s="30"/>
    </row>
    <row r="38" spans="1:28" ht="24" x14ac:dyDescent="0.55000000000000004">
      <c r="A38" s="30"/>
      <c r="B38" s="31"/>
      <c r="C38" s="31" t="s">
        <v>63</v>
      </c>
      <c r="D38" s="31"/>
      <c r="E38" s="55"/>
      <c r="F38" s="36"/>
      <c r="G38" s="36"/>
      <c r="H38" s="80"/>
      <c r="I38" s="80"/>
      <c r="J38" s="64"/>
      <c r="K38" s="63"/>
      <c r="L38" s="63"/>
      <c r="M38" s="63"/>
      <c r="N38" s="63"/>
      <c r="O38" s="64"/>
      <c r="P38" s="64"/>
      <c r="Q38" s="64"/>
      <c r="R38" s="64"/>
      <c r="S38" s="64"/>
      <c r="T38" s="64"/>
      <c r="U38" s="64"/>
      <c r="V38" s="38">
        <f t="shared" si="4"/>
        <v>0</v>
      </c>
      <c r="W38" s="38" t="e">
        <f t="shared" si="1"/>
        <v>#DIV/0!</v>
      </c>
      <c r="X38" s="81"/>
      <c r="Y38" s="40"/>
      <c r="Z38" s="30"/>
      <c r="AA38" s="30"/>
      <c r="AB38" s="30"/>
    </row>
    <row r="39" spans="1:28" ht="24" x14ac:dyDescent="0.55000000000000004">
      <c r="A39" s="30"/>
      <c r="B39" s="31"/>
      <c r="C39" s="31"/>
      <c r="D39" s="31"/>
      <c r="E39" s="55" t="s">
        <v>64</v>
      </c>
      <c r="F39" s="42"/>
      <c r="G39" s="44"/>
      <c r="H39" s="79"/>
      <c r="I39" s="50">
        <v>26000000</v>
      </c>
      <c r="J39" s="64">
        <f>[1]รวมผลดำนินงาน!AC72</f>
        <v>2128175.62</v>
      </c>
      <c r="K39" s="63">
        <f>[1]รวมผลดำนินงาน!AD72</f>
        <v>3306903.77</v>
      </c>
      <c r="L39" s="63">
        <f>[1]รวมผลดำนินงาน!AE72</f>
        <v>2060435.54</v>
      </c>
      <c r="M39" s="63">
        <f>[1]รวมผลดำนินงาน!AF72</f>
        <v>0</v>
      </c>
      <c r="N39" s="63">
        <f>[1]รวมผลดำนินงาน!AG72</f>
        <v>0</v>
      </c>
      <c r="O39" s="64">
        <f>[1]รวมผลดำนินงาน!AH72</f>
        <v>0</v>
      </c>
      <c r="P39" s="64">
        <f>[1]รวมผลดำนินงาน!AI72</f>
        <v>0</v>
      </c>
      <c r="Q39" s="64">
        <f>[1]รวมผลดำนินงาน!AJ72</f>
        <v>0</v>
      </c>
      <c r="R39" s="64">
        <f>[1]รวมผลดำนินงาน!AK72</f>
        <v>0</v>
      </c>
      <c r="S39" s="64">
        <f>[1]รวมผลดำนินงาน!AL72</f>
        <v>0</v>
      </c>
      <c r="T39" s="64">
        <f>[1]รวมผลดำนินงาน!AM72</f>
        <v>0</v>
      </c>
      <c r="U39" s="64">
        <f>[1]รวมผลดำนินงาน!AN72</f>
        <v>0</v>
      </c>
      <c r="V39" s="38">
        <f t="shared" si="4"/>
        <v>7495514.9300000006</v>
      </c>
      <c r="W39" s="38">
        <f t="shared" si="1"/>
        <v>28.828903576923082</v>
      </c>
      <c r="X39" s="70">
        <v>78747795.329999998</v>
      </c>
      <c r="Y39" s="49">
        <v>81110229.189999998</v>
      </c>
      <c r="Z39" s="30"/>
      <c r="AA39" s="30"/>
      <c r="AB39" s="30"/>
    </row>
    <row r="40" spans="1:28" ht="24" x14ac:dyDescent="0.55000000000000004">
      <c r="A40" s="30"/>
      <c r="B40" s="31"/>
      <c r="C40" s="31"/>
      <c r="D40" s="31"/>
      <c r="E40" s="55" t="s">
        <v>65</v>
      </c>
      <c r="F40" s="62"/>
      <c r="G40" s="62"/>
      <c r="H40" s="80"/>
      <c r="I40" s="80"/>
      <c r="J40" s="64"/>
      <c r="K40" s="63"/>
      <c r="L40" s="63"/>
      <c r="M40" s="63"/>
      <c r="N40" s="63"/>
      <c r="O40" s="64"/>
      <c r="P40" s="64"/>
      <c r="Q40" s="64"/>
      <c r="R40" s="64"/>
      <c r="S40" s="64"/>
      <c r="T40" s="64"/>
      <c r="U40" s="64"/>
      <c r="V40" s="38">
        <f t="shared" si="4"/>
        <v>0</v>
      </c>
      <c r="W40" s="38" t="e">
        <f t="shared" si="1"/>
        <v>#DIV/0!</v>
      </c>
      <c r="X40" s="70"/>
      <c r="Y40" s="49"/>
      <c r="Z40" s="30"/>
      <c r="AA40" s="30"/>
      <c r="AB40" s="30"/>
    </row>
    <row r="41" spans="1:28" ht="24" x14ac:dyDescent="0.55000000000000004">
      <c r="A41" s="30"/>
      <c r="B41" s="31"/>
      <c r="C41" s="31"/>
      <c r="D41" s="31"/>
      <c r="E41" s="55" t="s">
        <v>66</v>
      </c>
      <c r="F41" s="42"/>
      <c r="G41" s="42"/>
      <c r="H41" s="50"/>
      <c r="I41" s="50">
        <v>9200000</v>
      </c>
      <c r="J41" s="64">
        <f>[1]รวมผลดำนินงาน!AC74</f>
        <v>595241.21</v>
      </c>
      <c r="K41" s="63">
        <f>[1]รวมผลดำนินงาน!AD74</f>
        <v>1327408.2</v>
      </c>
      <c r="L41" s="63">
        <f>[1]รวมผลดำนินงาน!AE74</f>
        <v>796061.12</v>
      </c>
      <c r="M41" s="63">
        <f>[1]รวมผลดำนินงาน!AF74</f>
        <v>0</v>
      </c>
      <c r="N41" s="63">
        <f>[1]รวมผลดำนินงาน!AG74</f>
        <v>0</v>
      </c>
      <c r="O41" s="64">
        <f>[1]รวมผลดำนินงาน!AH74</f>
        <v>0</v>
      </c>
      <c r="P41" s="64">
        <f>[1]รวมผลดำนินงาน!AI74</f>
        <v>0</v>
      </c>
      <c r="Q41" s="64">
        <f>[1]รวมผลดำนินงาน!AJ74</f>
        <v>0</v>
      </c>
      <c r="R41" s="64">
        <f>[1]รวมผลดำนินงาน!AK74</f>
        <v>0</v>
      </c>
      <c r="S41" s="64">
        <f>[1]รวมผลดำนินงาน!AL74</f>
        <v>0</v>
      </c>
      <c r="T41" s="64">
        <f>[1]รวมผลดำนินงาน!AM74</f>
        <v>0</v>
      </c>
      <c r="U41" s="64">
        <f>[1]รวมผลดำนินงาน!AN74</f>
        <v>0</v>
      </c>
      <c r="V41" s="38">
        <f t="shared" si="4"/>
        <v>2718710.53</v>
      </c>
      <c r="W41" s="38">
        <f t="shared" si="1"/>
        <v>29.551201413043479</v>
      </c>
      <c r="X41" s="70">
        <v>43725291.600000001</v>
      </c>
      <c r="Y41" s="49">
        <v>45037050.350000001</v>
      </c>
      <c r="Z41" s="30"/>
      <c r="AA41" s="30"/>
      <c r="AB41" s="30"/>
    </row>
    <row r="42" spans="1:28" ht="24" x14ac:dyDescent="0.55000000000000004">
      <c r="A42" s="30"/>
      <c r="B42" s="31"/>
      <c r="C42" s="31"/>
      <c r="D42" s="31"/>
      <c r="E42" s="55" t="s">
        <v>67</v>
      </c>
      <c r="F42" s="42"/>
      <c r="G42" s="42"/>
      <c r="H42" s="50"/>
      <c r="I42" s="50">
        <v>8400000</v>
      </c>
      <c r="J42" s="64">
        <f>[1]รวมผลดำนินงาน!AC75</f>
        <v>773166.47</v>
      </c>
      <c r="K42" s="63">
        <f>[1]รวมผลดำนินงาน!AD75</f>
        <v>987670.38000000012</v>
      </c>
      <c r="L42" s="63">
        <f>[1]รวมผลดำนินงาน!AE75</f>
        <v>433599.44</v>
      </c>
      <c r="M42" s="63">
        <f>[1]รวมผลดำนินงาน!AF75</f>
        <v>0</v>
      </c>
      <c r="N42" s="63">
        <f>[1]รวมผลดำนินงาน!AG75</f>
        <v>0</v>
      </c>
      <c r="O42" s="64">
        <f>[1]รวมผลดำนินงาน!AH75</f>
        <v>0</v>
      </c>
      <c r="P42" s="64">
        <f>[1]รวมผลดำนินงาน!AI75</f>
        <v>0</v>
      </c>
      <c r="Q42" s="64">
        <f>[1]รวมผลดำนินงาน!AJ75</f>
        <v>0</v>
      </c>
      <c r="R42" s="64">
        <f>[1]รวมผลดำนินงาน!AK75</f>
        <v>0</v>
      </c>
      <c r="S42" s="64">
        <f>[1]รวมผลดำนินงาน!AL75</f>
        <v>0</v>
      </c>
      <c r="T42" s="64">
        <f>[1]รวมผลดำนินงาน!AM75</f>
        <v>0</v>
      </c>
      <c r="U42" s="64">
        <f>[1]รวมผลดำนินงาน!AN75</f>
        <v>0</v>
      </c>
      <c r="V42" s="38">
        <f t="shared" si="4"/>
        <v>2194436.29</v>
      </c>
      <c r="W42" s="38">
        <f t="shared" si="1"/>
        <v>26.124241547619047</v>
      </c>
      <c r="X42" s="70">
        <v>12269423.210000001</v>
      </c>
      <c r="Y42" s="49">
        <v>12637505.91</v>
      </c>
      <c r="Z42" s="30"/>
      <c r="AA42" s="30"/>
      <c r="AB42" s="30"/>
    </row>
    <row r="43" spans="1:28" ht="24" x14ac:dyDescent="0.55000000000000004">
      <c r="A43" s="30"/>
      <c r="B43" s="31"/>
      <c r="C43" s="31"/>
      <c r="D43" s="31"/>
      <c r="E43" s="55" t="s">
        <v>68</v>
      </c>
      <c r="F43" s="42"/>
      <c r="G43" s="42"/>
      <c r="H43" s="50"/>
      <c r="I43" s="50"/>
      <c r="J43" s="64">
        <f>[1]รวมผลดำนินงาน!AC76</f>
        <v>0</v>
      </c>
      <c r="K43" s="63">
        <f>[1]รวมผลดำนินงาน!AD76</f>
        <v>0</v>
      </c>
      <c r="L43" s="63">
        <f>[1]รวมผลดำนินงาน!AE76</f>
        <v>0</v>
      </c>
      <c r="M43" s="63">
        <f>[1]รวมผลดำนินงาน!AF76</f>
        <v>0</v>
      </c>
      <c r="N43" s="63">
        <f>[1]รวมผลดำนินงาน!AG76</f>
        <v>0</v>
      </c>
      <c r="O43" s="64">
        <f>[1]รวมผลดำนินงาน!AH76</f>
        <v>0</v>
      </c>
      <c r="P43" s="64">
        <f>[1]รวมผลดำนินงาน!AI76</f>
        <v>0</v>
      </c>
      <c r="Q43" s="64">
        <f>[1]รวมผลดำนินงาน!AJ76</f>
        <v>0</v>
      </c>
      <c r="R43" s="64">
        <f>[1]รวมผลดำนินงาน!AK76</f>
        <v>0</v>
      </c>
      <c r="S43" s="64">
        <f>[1]รวมผลดำนินงาน!AL76</f>
        <v>0</v>
      </c>
      <c r="T43" s="64">
        <f>[1]รวมผลดำนินงาน!AM76</f>
        <v>0</v>
      </c>
      <c r="U43" s="64">
        <f>[1]รวมผลดำนินงาน!AN76</f>
        <v>0</v>
      </c>
      <c r="V43" s="38">
        <f t="shared" si="4"/>
        <v>0</v>
      </c>
      <c r="W43" s="38" t="e">
        <f t="shared" si="1"/>
        <v>#DIV/0!</v>
      </c>
      <c r="X43" s="70">
        <v>2321795.91</v>
      </c>
      <c r="Y43" s="49">
        <v>2391449.79</v>
      </c>
      <c r="Z43" s="30"/>
      <c r="AA43" s="30"/>
      <c r="AB43" s="30"/>
    </row>
    <row r="44" spans="1:28" ht="24" x14ac:dyDescent="0.55000000000000004">
      <c r="A44" s="30"/>
      <c r="B44" s="31"/>
      <c r="C44" s="31"/>
      <c r="D44" s="31"/>
      <c r="E44" s="55" t="s">
        <v>69</v>
      </c>
      <c r="F44" s="42"/>
      <c r="G44" s="42"/>
      <c r="H44" s="50"/>
      <c r="I44" s="50">
        <v>1800000</v>
      </c>
      <c r="J44" s="64">
        <f>[1]รวมผลดำนินงาน!AC77</f>
        <v>227766.52</v>
      </c>
      <c r="K44" s="63">
        <f>[1]รวมผลดำนินงาน!AD77</f>
        <v>171890.80000000002</v>
      </c>
      <c r="L44" s="63">
        <f>[1]รวมผลดำนินงาน!AE77</f>
        <v>103549.12</v>
      </c>
      <c r="M44" s="63">
        <f>[1]รวมผลดำนินงาน!AF77</f>
        <v>0</v>
      </c>
      <c r="N44" s="63">
        <f>[1]รวมผลดำนินงาน!AG77</f>
        <v>0</v>
      </c>
      <c r="O44" s="64">
        <f>[1]รวมผลดำนินงาน!AH77</f>
        <v>0</v>
      </c>
      <c r="P44" s="64">
        <f>[1]รวมผลดำนินงาน!AI77</f>
        <v>0</v>
      </c>
      <c r="Q44" s="64">
        <f>[1]รวมผลดำนินงาน!AJ77</f>
        <v>0</v>
      </c>
      <c r="R44" s="64">
        <f>[1]รวมผลดำนินงาน!AK77</f>
        <v>0</v>
      </c>
      <c r="S44" s="64">
        <f>[1]รวมผลดำนินงาน!AL77</f>
        <v>0</v>
      </c>
      <c r="T44" s="64">
        <f>[1]รวมผลดำนินงาน!AM77</f>
        <v>0</v>
      </c>
      <c r="U44" s="64">
        <f>[1]รวมผลดำนินงาน!AN77</f>
        <v>0</v>
      </c>
      <c r="V44" s="38">
        <f t="shared" si="4"/>
        <v>503206.44</v>
      </c>
      <c r="W44" s="38">
        <f t="shared" si="1"/>
        <v>27.955913333333335</v>
      </c>
      <c r="X44" s="70">
        <v>1623701.25</v>
      </c>
      <c r="Y44" s="49">
        <v>1672412.29</v>
      </c>
      <c r="Z44" s="30"/>
      <c r="AA44" s="30"/>
      <c r="AB44" s="30"/>
    </row>
    <row r="45" spans="1:28" ht="24" x14ac:dyDescent="0.55000000000000004">
      <c r="A45" s="30"/>
      <c r="B45" s="31"/>
      <c r="C45" s="31"/>
      <c r="D45" s="31"/>
      <c r="E45" s="55" t="s">
        <v>70</v>
      </c>
      <c r="F45" s="42"/>
      <c r="G45" s="42"/>
      <c r="H45" s="50"/>
      <c r="I45" s="50"/>
      <c r="J45" s="64">
        <f>[1]รวมผลดำนินงาน!AC78</f>
        <v>0</v>
      </c>
      <c r="K45" s="63">
        <f>[1]รวมผลดำนินงาน!AD78</f>
        <v>0</v>
      </c>
      <c r="L45" s="63">
        <f>[1]รวมผลดำนินงาน!AE78</f>
        <v>0</v>
      </c>
      <c r="M45" s="63">
        <f>[1]รวมผลดำนินงาน!AF78</f>
        <v>0</v>
      </c>
      <c r="N45" s="63">
        <f>[1]รวมผลดำนินงาน!AG78</f>
        <v>0</v>
      </c>
      <c r="O45" s="64">
        <f>[1]รวมผลดำนินงาน!AH78</f>
        <v>0</v>
      </c>
      <c r="P45" s="64">
        <f>[1]รวมผลดำนินงาน!AI78</f>
        <v>0</v>
      </c>
      <c r="Q45" s="64">
        <f>[1]รวมผลดำนินงาน!AJ78</f>
        <v>0</v>
      </c>
      <c r="R45" s="64">
        <f>[1]รวมผลดำนินงาน!AK78</f>
        <v>0</v>
      </c>
      <c r="S45" s="64">
        <f>[1]รวมผลดำนินงาน!AL78</f>
        <v>0</v>
      </c>
      <c r="T45" s="64">
        <f>[1]รวมผลดำนินงาน!AM78</f>
        <v>0</v>
      </c>
      <c r="U45" s="64">
        <f>[1]รวมผลดำนินงาน!AN78</f>
        <v>0</v>
      </c>
      <c r="V45" s="38">
        <f t="shared" si="4"/>
        <v>0</v>
      </c>
      <c r="W45" s="38" t="e">
        <f t="shared" si="1"/>
        <v>#DIV/0!</v>
      </c>
      <c r="X45" s="70"/>
      <c r="Y45" s="49"/>
      <c r="Z45" s="30"/>
      <c r="AA45" s="30"/>
      <c r="AB45" s="30"/>
    </row>
    <row r="46" spans="1:28" ht="24" x14ac:dyDescent="0.55000000000000004">
      <c r="A46" s="30"/>
      <c r="B46" s="31"/>
      <c r="C46" s="31"/>
      <c r="D46" s="31"/>
      <c r="E46" s="55" t="s">
        <v>71</v>
      </c>
      <c r="F46" s="42"/>
      <c r="G46" s="42"/>
      <c r="H46" s="50"/>
      <c r="I46" s="50">
        <v>7630000</v>
      </c>
      <c r="J46" s="64">
        <f>[1]รวมผลดำนินงาน!AC79</f>
        <v>661939.1399999999</v>
      </c>
      <c r="K46" s="63">
        <f>[1]รวมผลดำนินงาน!AD79</f>
        <v>595701.23</v>
      </c>
      <c r="L46" s="63">
        <f>[1]รวมผลดำนินงาน!AE79</f>
        <v>633051.43000000005</v>
      </c>
      <c r="M46" s="63">
        <f>[1]รวมผลดำนินงาน!AF79</f>
        <v>0</v>
      </c>
      <c r="N46" s="63">
        <f>[1]รวมผลดำนินงาน!AG79</f>
        <v>0</v>
      </c>
      <c r="O46" s="64">
        <f>[1]รวมผลดำนินงาน!AH79</f>
        <v>0</v>
      </c>
      <c r="P46" s="64">
        <f>[1]รวมผลดำนินงาน!AI79</f>
        <v>0</v>
      </c>
      <c r="Q46" s="64">
        <f>[1]รวมผลดำนินงาน!AJ79</f>
        <v>0</v>
      </c>
      <c r="R46" s="64">
        <f>[1]รวมผลดำนินงาน!AK79</f>
        <v>0</v>
      </c>
      <c r="S46" s="64">
        <f>[1]รวมผลดำนินงาน!AL79</f>
        <v>0</v>
      </c>
      <c r="T46" s="64">
        <f>[1]รวมผลดำนินงาน!AM79</f>
        <v>0</v>
      </c>
      <c r="U46" s="64">
        <f>[1]รวมผลดำนินงาน!AN79</f>
        <v>0</v>
      </c>
      <c r="V46" s="38">
        <f t="shared" si="4"/>
        <v>1890691.7999999998</v>
      </c>
      <c r="W46" s="38">
        <f t="shared" si="1"/>
        <v>24.779709043250325</v>
      </c>
      <c r="X46" s="70">
        <v>16822486.190000001</v>
      </c>
      <c r="Y46" s="49">
        <v>17327160.780000001</v>
      </c>
      <c r="Z46" s="30"/>
      <c r="AA46" s="30"/>
      <c r="AB46" s="30"/>
    </row>
    <row r="47" spans="1:28" ht="24" x14ac:dyDescent="0.55000000000000004">
      <c r="A47" s="30"/>
      <c r="B47" s="31"/>
      <c r="C47" s="31"/>
      <c r="D47" s="31"/>
      <c r="E47" s="55" t="s">
        <v>72</v>
      </c>
      <c r="F47" s="42"/>
      <c r="G47" s="42"/>
      <c r="H47" s="82"/>
      <c r="I47" s="82">
        <v>5637144</v>
      </c>
      <c r="J47" s="64">
        <f>[1]รวมผลดำนินงาน!AC91</f>
        <v>548929.81000000006</v>
      </c>
      <c r="K47" s="63">
        <f>[1]รวมผลดำนินงาน!AD91</f>
        <v>891190.65</v>
      </c>
      <c r="L47" s="63">
        <f>[1]รวมผลดำนินงาน!AE91</f>
        <v>375896.84</v>
      </c>
      <c r="M47" s="63">
        <f>[1]รวมผลดำนินงาน!AF91</f>
        <v>0</v>
      </c>
      <c r="N47" s="63">
        <f>[1]รวมผลดำนินงาน!AG91</f>
        <v>0</v>
      </c>
      <c r="O47" s="64">
        <f>[1]รวมผลดำนินงาน!AH91</f>
        <v>0</v>
      </c>
      <c r="P47" s="64">
        <f>[1]รวมผลดำนินงาน!AI91</f>
        <v>0</v>
      </c>
      <c r="Q47" s="64">
        <f>[1]รวมผลดำนินงาน!AJ91</f>
        <v>0</v>
      </c>
      <c r="R47" s="64">
        <f>[1]รวมผลดำนินงาน!AK91</f>
        <v>0</v>
      </c>
      <c r="S47" s="64">
        <f>[1]รวมผลดำนินงาน!AL91</f>
        <v>0</v>
      </c>
      <c r="T47" s="64">
        <f>[1]รวมผลดำนินงาน!AM91</f>
        <v>0</v>
      </c>
      <c r="U47" s="64">
        <f>[1]รวมผลดำนินงาน!AN91</f>
        <v>0</v>
      </c>
      <c r="V47" s="38">
        <f t="shared" si="4"/>
        <v>1816017.3</v>
      </c>
      <c r="W47" s="38">
        <f t="shared" si="1"/>
        <v>32.215201527582053</v>
      </c>
      <c r="X47" s="70">
        <v>12935285.07</v>
      </c>
      <c r="Y47" s="49">
        <v>13323343.630000001</v>
      </c>
      <c r="Z47" s="30"/>
      <c r="AA47" s="30"/>
      <c r="AB47" s="30"/>
    </row>
    <row r="48" spans="1:28" ht="24" x14ac:dyDescent="0.55000000000000004">
      <c r="A48" s="30"/>
      <c r="B48" s="31"/>
      <c r="C48" s="31"/>
      <c r="D48" s="31"/>
      <c r="E48" s="55" t="s">
        <v>73</v>
      </c>
      <c r="F48" s="44"/>
      <c r="G48" s="42"/>
      <c r="H48" s="83"/>
      <c r="I48" s="82">
        <v>29053063.399999999</v>
      </c>
      <c r="J48" s="64">
        <f>[1]รวมผลดำนินงาน!AC96</f>
        <v>1380712</v>
      </c>
      <c r="K48" s="63">
        <f>[1]รวมผลดำนินงาน!AD96</f>
        <v>895584.15000000014</v>
      </c>
      <c r="L48" s="63">
        <f>[1]รวมผลดำนินงาน!AE96</f>
        <v>4782302.16</v>
      </c>
      <c r="M48" s="63">
        <f>[1]รวมผลดำนินงาน!AF96</f>
        <v>0</v>
      </c>
      <c r="N48" s="63">
        <f>[1]รวมผลดำนินงาน!AG96</f>
        <v>0</v>
      </c>
      <c r="O48" s="64">
        <f>[1]รวมผลดำนินงาน!AH96</f>
        <v>0</v>
      </c>
      <c r="P48" s="64">
        <f>[1]รวมผลดำนินงาน!AI96</f>
        <v>0</v>
      </c>
      <c r="Q48" s="64">
        <f>[1]รวมผลดำนินงาน!AJ96</f>
        <v>0</v>
      </c>
      <c r="R48" s="64">
        <f>[1]รวมผลดำนินงาน!AK96</f>
        <v>0</v>
      </c>
      <c r="S48" s="64">
        <f>[1]รวมผลดำนินงาน!AL96</f>
        <v>0</v>
      </c>
      <c r="T48" s="64">
        <f>[1]รวมผลดำนินงาน!AM96</f>
        <v>0</v>
      </c>
      <c r="U48" s="64">
        <f>[1]รวมผลดำนินงาน!AN96</f>
        <v>0</v>
      </c>
      <c r="V48" s="38">
        <f t="shared" si="4"/>
        <v>7058598.3100000005</v>
      </c>
      <c r="W48" s="38">
        <f t="shared" si="1"/>
        <v>24.295538865619246</v>
      </c>
      <c r="X48" s="70">
        <v>47197922.359999999</v>
      </c>
      <c r="Y48" s="49">
        <v>48613860.030000001</v>
      </c>
      <c r="Z48" s="30"/>
      <c r="AA48" s="30"/>
      <c r="AB48" s="30"/>
    </row>
    <row r="49" spans="1:28" ht="24" x14ac:dyDescent="0.55000000000000004">
      <c r="A49" s="30"/>
      <c r="B49" s="31"/>
      <c r="C49" s="31"/>
      <c r="D49" s="31"/>
      <c r="E49" s="55" t="s">
        <v>74</v>
      </c>
      <c r="F49" s="42"/>
      <c r="G49" s="84"/>
      <c r="H49" s="83"/>
      <c r="I49" s="82">
        <v>9182358.1099999994</v>
      </c>
      <c r="J49" s="64">
        <f>[1]รวมผลดำนินงาน!AC106</f>
        <v>249759.33</v>
      </c>
      <c r="K49" s="63">
        <f>[1]รวมผลดำนินงาน!AD106</f>
        <v>0</v>
      </c>
      <c r="L49" s="63">
        <f>[1]รวมผลดำนินงาน!AE106</f>
        <v>6875</v>
      </c>
      <c r="M49" s="63">
        <f>[1]รวมผลดำนินงาน!AF106</f>
        <v>0</v>
      </c>
      <c r="N49" s="63">
        <f>[1]รวมผลดำนินงาน!AG106</f>
        <v>0</v>
      </c>
      <c r="O49" s="64">
        <f>[1]รวมผลดำนินงาน!AH106</f>
        <v>0</v>
      </c>
      <c r="P49" s="64">
        <f>[1]รวมผลดำนินงาน!AI106</f>
        <v>0</v>
      </c>
      <c r="Q49" s="64">
        <f>[1]รวมผลดำนินงาน!AJ106</f>
        <v>0</v>
      </c>
      <c r="R49" s="64">
        <f>[1]รวมผลดำนินงาน!AK106</f>
        <v>0</v>
      </c>
      <c r="S49" s="64">
        <f>[1]รวมผลดำนินงาน!AL106</f>
        <v>0</v>
      </c>
      <c r="T49" s="64">
        <f>[1]รวมผลดำนินงาน!AM106</f>
        <v>0</v>
      </c>
      <c r="U49" s="64">
        <f>[1]รวมผลดำนินงาน!AN106</f>
        <v>0</v>
      </c>
      <c r="V49" s="38">
        <f t="shared" si="4"/>
        <v>256634.33</v>
      </c>
      <c r="W49" s="38">
        <f t="shared" si="1"/>
        <v>2.7948630071453402</v>
      </c>
      <c r="X49" s="70">
        <v>2509073.8199999998</v>
      </c>
      <c r="Y49" s="49">
        <v>2584346.0299999998</v>
      </c>
      <c r="Z49" s="30"/>
      <c r="AA49" s="30"/>
      <c r="AB49" s="30"/>
    </row>
    <row r="50" spans="1:28" ht="24" x14ac:dyDescent="0.55000000000000004">
      <c r="A50" s="85"/>
      <c r="B50" s="86"/>
      <c r="C50" s="86" t="s">
        <v>75</v>
      </c>
      <c r="D50" s="86"/>
      <c r="E50" s="86"/>
      <c r="F50" s="87"/>
      <c r="G50" s="87"/>
      <c r="H50" s="88"/>
      <c r="I50" s="88"/>
      <c r="J50" s="89"/>
      <c r="K50" s="90"/>
      <c r="L50" s="90"/>
      <c r="M50" s="90"/>
      <c r="N50" s="90"/>
      <c r="O50" s="89"/>
      <c r="P50" s="89"/>
      <c r="Q50" s="89"/>
      <c r="R50" s="89"/>
      <c r="S50" s="89"/>
      <c r="T50" s="89"/>
      <c r="U50" s="89"/>
      <c r="V50" s="91"/>
      <c r="W50" s="38"/>
      <c r="X50" s="39"/>
      <c r="Y50" s="40"/>
      <c r="Z50" s="85"/>
      <c r="AA50" s="92"/>
      <c r="AB50" s="92"/>
    </row>
    <row r="51" spans="1:28" ht="24" x14ac:dyDescent="0.55000000000000004">
      <c r="A51" s="93" t="s">
        <v>48</v>
      </c>
      <c r="B51" s="86"/>
      <c r="C51" s="86" t="s">
        <v>76</v>
      </c>
      <c r="D51" s="86"/>
      <c r="E51" s="86"/>
      <c r="F51" s="87"/>
      <c r="G51" s="87"/>
      <c r="H51" s="94"/>
      <c r="I51" s="94"/>
      <c r="J51" s="89"/>
      <c r="K51" s="90"/>
      <c r="L51" s="90"/>
      <c r="M51" s="90"/>
      <c r="N51" s="90"/>
      <c r="O51" s="89"/>
      <c r="P51" s="89"/>
      <c r="Q51" s="89"/>
      <c r="R51" s="89"/>
      <c r="S51" s="89"/>
      <c r="T51" s="89"/>
      <c r="U51" s="89"/>
      <c r="V51" s="91">
        <f t="shared" ref="V51:V58" si="5">SUM(J51:U51)</f>
        <v>0</v>
      </c>
      <c r="W51" s="38" t="e">
        <f t="shared" ref="W51:W66" si="6">V51*100/I51</f>
        <v>#DIV/0!</v>
      </c>
      <c r="X51" s="39"/>
      <c r="Y51" s="40"/>
      <c r="Z51" s="93"/>
      <c r="AA51" s="95"/>
      <c r="AB51" s="95"/>
    </row>
    <row r="52" spans="1:28" ht="24" x14ac:dyDescent="0.55000000000000004">
      <c r="A52" s="93"/>
      <c r="B52" s="86"/>
      <c r="C52" s="86"/>
      <c r="D52" s="86" t="s">
        <v>77</v>
      </c>
      <c r="E52" s="86"/>
      <c r="F52" s="87"/>
      <c r="G52" s="96"/>
      <c r="H52" s="97"/>
      <c r="I52" s="70">
        <v>2141000</v>
      </c>
      <c r="J52" s="98">
        <f>[1]รวมผลดำนินงาน!AC112</f>
        <v>433318.32</v>
      </c>
      <c r="K52" s="98">
        <f>[1]รวมผลดำนินงาน!AD112</f>
        <v>0</v>
      </c>
      <c r="L52" s="98">
        <f>[1]รวมผลดำนินงาน!AE112</f>
        <v>0</v>
      </c>
      <c r="M52" s="98">
        <f>[1]รวมผลดำนินงาน!AF112</f>
        <v>0</v>
      </c>
      <c r="N52" s="98">
        <f>[1]รวมผลดำนินงาน!AG112</f>
        <v>0</v>
      </c>
      <c r="O52" s="98">
        <f>[1]รวมผลดำนินงาน!AH112</f>
        <v>0</v>
      </c>
      <c r="P52" s="98">
        <f>[1]รวมผลดำนินงาน!AI112</f>
        <v>0</v>
      </c>
      <c r="Q52" s="98">
        <f>[1]รวมผลดำนินงาน!AJ112</f>
        <v>0</v>
      </c>
      <c r="R52" s="98">
        <f>[1]รวมผลดำนินงาน!AK112</f>
        <v>0</v>
      </c>
      <c r="S52" s="98">
        <f>[1]รวมผลดำนินงาน!AL112</f>
        <v>0</v>
      </c>
      <c r="T52" s="98">
        <f>[1]รวมผลดำนินงาน!AM112</f>
        <v>0</v>
      </c>
      <c r="U52" s="98">
        <f>[1]รวมผลดำนินงาน!AN112</f>
        <v>0</v>
      </c>
      <c r="V52" s="91">
        <f t="shared" si="5"/>
        <v>433318.32</v>
      </c>
      <c r="W52" s="38">
        <f t="shared" si="6"/>
        <v>20.239062120504435</v>
      </c>
      <c r="X52" s="70">
        <v>5989545</v>
      </c>
      <c r="Y52" s="49">
        <v>5989545</v>
      </c>
      <c r="Z52" s="99" t="s">
        <v>78</v>
      </c>
      <c r="AA52" s="95"/>
      <c r="AB52" s="95"/>
    </row>
    <row r="53" spans="1:28" ht="24" x14ac:dyDescent="0.55000000000000004">
      <c r="A53" s="93"/>
      <c r="B53" s="86"/>
      <c r="C53" s="86"/>
      <c r="D53" s="86" t="s">
        <v>79</v>
      </c>
      <c r="E53" s="86"/>
      <c r="F53" s="87"/>
      <c r="G53" s="56"/>
      <c r="H53" s="79"/>
      <c r="I53" s="82">
        <v>600000</v>
      </c>
      <c r="J53" s="89">
        <f>[1]รวมผลดำนินงาน!AC113</f>
        <v>0</v>
      </c>
      <c r="K53" s="90">
        <f>[1]รวมผลดำนินงาน!AD113</f>
        <v>0</v>
      </c>
      <c r="L53" s="90">
        <f>[1]รวมผลดำนินงาน!AE113</f>
        <v>0</v>
      </c>
      <c r="M53" s="90">
        <f>[1]รวมผลดำนินงาน!AF113</f>
        <v>0</v>
      </c>
      <c r="N53" s="98">
        <f>[1]รวมผลดำนินงาน!AG113</f>
        <v>0</v>
      </c>
      <c r="O53" s="98">
        <f>[1]รวมผลดำนินงาน!AH113</f>
        <v>0</v>
      </c>
      <c r="P53" s="98">
        <f>[1]รวมผลดำนินงาน!AI113</f>
        <v>0</v>
      </c>
      <c r="Q53" s="89">
        <f>[1]รวมผลดำนินงาน!AJ113</f>
        <v>0</v>
      </c>
      <c r="R53" s="89">
        <f>[1]รวมผลดำนินงาน!AK113</f>
        <v>0</v>
      </c>
      <c r="S53" s="89">
        <f>[1]รวมผลดำนินงาน!AL113</f>
        <v>0</v>
      </c>
      <c r="T53" s="89">
        <f>[1]รวมผลดำนินงาน!AM113</f>
        <v>0</v>
      </c>
      <c r="U53" s="89">
        <f>[1]รวมผลดำนินงาน!AN113</f>
        <v>0</v>
      </c>
      <c r="V53" s="91">
        <f t="shared" si="5"/>
        <v>0</v>
      </c>
      <c r="W53" s="38">
        <f t="shared" si="6"/>
        <v>0</v>
      </c>
      <c r="X53" s="70">
        <v>0</v>
      </c>
      <c r="Y53" s="49">
        <v>0</v>
      </c>
      <c r="Z53" s="99" t="s">
        <v>80</v>
      </c>
      <c r="AA53" s="95"/>
      <c r="AB53" s="95"/>
    </row>
    <row r="54" spans="1:28" ht="24" x14ac:dyDescent="0.55000000000000004">
      <c r="A54" s="93"/>
      <c r="B54" s="86"/>
      <c r="C54" s="86"/>
      <c r="D54" s="86" t="s">
        <v>81</v>
      </c>
      <c r="E54" s="86"/>
      <c r="F54" s="87"/>
      <c r="G54" s="56"/>
      <c r="H54" s="79"/>
      <c r="I54" s="82">
        <v>7010000</v>
      </c>
      <c r="J54" s="89">
        <f>[1]รวมผลดำนินงาน!AC114</f>
        <v>851583.5</v>
      </c>
      <c r="K54" s="90">
        <f>[1]รวมผลดำนินงาน!AD114</f>
        <v>1802743.3599999999</v>
      </c>
      <c r="L54" s="90">
        <f>[1]รวมผลดำนินงาน!AE114</f>
        <v>860803.91999999993</v>
      </c>
      <c r="M54" s="90">
        <f>[1]รวมผลดำนินงาน!AF114</f>
        <v>0</v>
      </c>
      <c r="N54" s="98">
        <f>[1]รวมผลดำนินงาน!AG114</f>
        <v>0</v>
      </c>
      <c r="O54" s="98">
        <f>[1]รวมผลดำนินงาน!AH114</f>
        <v>0</v>
      </c>
      <c r="P54" s="98">
        <f>[1]รวมผลดำนินงาน!AI114</f>
        <v>0</v>
      </c>
      <c r="Q54" s="89">
        <f>[1]รวมผลดำนินงาน!AJ114</f>
        <v>0</v>
      </c>
      <c r="R54" s="89">
        <f>[1]รวมผลดำนินงาน!AK114</f>
        <v>0</v>
      </c>
      <c r="S54" s="89">
        <f>[1]รวมผลดำนินงาน!AL114</f>
        <v>0</v>
      </c>
      <c r="T54" s="89">
        <f>[1]รวมผลดำนินงาน!AM114</f>
        <v>0</v>
      </c>
      <c r="U54" s="89">
        <f>[1]รวมผลดำนินงาน!AN114</f>
        <v>0</v>
      </c>
      <c r="V54" s="91">
        <f t="shared" si="5"/>
        <v>3515130.78</v>
      </c>
      <c r="W54" s="38">
        <f t="shared" si="6"/>
        <v>50.14451897289586</v>
      </c>
      <c r="X54" s="70">
        <v>11320000</v>
      </c>
      <c r="Y54" s="49">
        <v>7988000</v>
      </c>
      <c r="Z54" s="99" t="s">
        <v>82</v>
      </c>
      <c r="AA54" s="95"/>
      <c r="AB54" s="95"/>
    </row>
    <row r="55" spans="1:28" ht="24" x14ac:dyDescent="0.55000000000000004">
      <c r="A55" s="30" t="s">
        <v>48</v>
      </c>
      <c r="B55" s="31"/>
      <c r="C55" s="31" t="s">
        <v>83</v>
      </c>
      <c r="D55" s="31"/>
      <c r="E55" s="31"/>
      <c r="F55" s="42"/>
      <c r="G55" s="42"/>
      <c r="H55" s="94"/>
      <c r="I55" s="94"/>
      <c r="J55" s="64"/>
      <c r="K55" s="63"/>
      <c r="L55" s="63"/>
      <c r="M55" s="63"/>
      <c r="N55" s="63"/>
      <c r="O55" s="64"/>
      <c r="P55" s="64"/>
      <c r="Q55" s="64"/>
      <c r="R55" s="64"/>
      <c r="S55" s="64"/>
      <c r="T55" s="64"/>
      <c r="U55" s="64"/>
      <c r="V55" s="38">
        <f t="shared" si="5"/>
        <v>0</v>
      </c>
      <c r="W55" s="38" t="e">
        <f t="shared" si="6"/>
        <v>#DIV/0!</v>
      </c>
      <c r="X55" s="39"/>
      <c r="Y55" s="40"/>
      <c r="Z55" s="30"/>
      <c r="AA55" s="30"/>
      <c r="AB55" s="30"/>
    </row>
    <row r="56" spans="1:28" ht="24" x14ac:dyDescent="0.55000000000000004">
      <c r="A56" s="30"/>
      <c r="B56" s="31"/>
      <c r="C56" s="31"/>
      <c r="D56" s="31" t="s">
        <v>84</v>
      </c>
      <c r="E56" s="31"/>
      <c r="F56" s="42"/>
      <c r="G56" s="44"/>
      <c r="H56" s="97"/>
      <c r="I56" s="70"/>
      <c r="J56" s="64">
        <f>[1]รวมผลดำนินงาน!AC116</f>
        <v>0</v>
      </c>
      <c r="K56" s="63">
        <f>[1]รวมผลดำนินงาน!AD112</f>
        <v>0</v>
      </c>
      <c r="L56" s="63">
        <f>[1]รวมผลดำนินงาน!AE112</f>
        <v>0</v>
      </c>
      <c r="M56" s="63">
        <f>[1]รวมผลดำนินงาน!AF112</f>
        <v>0</v>
      </c>
      <c r="N56" s="63">
        <f>[1]รวมผลดำนินงาน!AG116</f>
        <v>0</v>
      </c>
      <c r="O56" s="64">
        <f>[1]รวมผลดำนินงาน!AH116</f>
        <v>0</v>
      </c>
      <c r="P56" s="64">
        <f>[1]รวมผลดำนินงาน!AI116</f>
        <v>0</v>
      </c>
      <c r="Q56" s="64">
        <f>[1]รวมผลดำนินงาน!AJ116</f>
        <v>0</v>
      </c>
      <c r="R56" s="64">
        <f>[1]รวมผลดำนินงาน!AK116</f>
        <v>0</v>
      </c>
      <c r="S56" s="64">
        <f>[1]รวมผลดำนินงาน!AL116</f>
        <v>0</v>
      </c>
      <c r="T56" s="64">
        <f>[1]รวมผลดำนินงาน!AM116</f>
        <v>0</v>
      </c>
      <c r="U56" s="64">
        <f>[1]รวมผลดำนินงาน!AN116</f>
        <v>0</v>
      </c>
      <c r="V56" s="38">
        <f t="shared" si="5"/>
        <v>0</v>
      </c>
      <c r="W56" s="38" t="e">
        <f t="shared" si="6"/>
        <v>#DIV/0!</v>
      </c>
      <c r="X56" s="70">
        <v>0</v>
      </c>
      <c r="Y56" s="49">
        <v>0</v>
      </c>
      <c r="Z56" s="100" t="s">
        <v>85</v>
      </c>
      <c r="AA56" s="30"/>
      <c r="AB56" s="30"/>
    </row>
    <row r="57" spans="1:28" ht="24" x14ac:dyDescent="0.55000000000000004">
      <c r="A57" s="30"/>
      <c r="B57" s="31"/>
      <c r="C57" s="31"/>
      <c r="D57" s="31" t="s">
        <v>86</v>
      </c>
      <c r="E57" s="31"/>
      <c r="F57" s="42"/>
      <c r="G57" s="101"/>
      <c r="H57" s="79"/>
      <c r="I57" s="82"/>
      <c r="J57" s="63">
        <f>[1]รวมผลดำนินงาน!AC117</f>
        <v>0</v>
      </c>
      <c r="K57" s="63">
        <f>[1]รวมผลดำนินงาน!AD113</f>
        <v>0</v>
      </c>
      <c r="L57" s="63">
        <f>[1]รวมผลดำนินงาน!AE113</f>
        <v>0</v>
      </c>
      <c r="M57" s="63">
        <f>[1]รวมผลดำนินงาน!AF113</f>
        <v>0</v>
      </c>
      <c r="N57" s="63">
        <f>[1]รวมผลดำนินงาน!AG117</f>
        <v>0</v>
      </c>
      <c r="O57" s="64">
        <f>[1]รวมผลดำนินงาน!AH117</f>
        <v>0</v>
      </c>
      <c r="P57" s="64">
        <f>[1]รวมผลดำนินงาน!AI117</f>
        <v>0</v>
      </c>
      <c r="Q57" s="63">
        <f>[1]รวมผลดำนินงาน!AJ117</f>
        <v>0</v>
      </c>
      <c r="R57" s="63">
        <f>[1]รวมผลดำนินงาน!AK117</f>
        <v>0</v>
      </c>
      <c r="S57" s="63">
        <f>[1]รวมผลดำนินงาน!AL117</f>
        <v>0</v>
      </c>
      <c r="T57" s="63">
        <f>[1]รวมผลดำนินงาน!AM117</f>
        <v>0</v>
      </c>
      <c r="U57" s="63">
        <f>[1]รวมผลดำนินงาน!AN117</f>
        <v>0</v>
      </c>
      <c r="V57" s="38">
        <f t="shared" si="5"/>
        <v>0</v>
      </c>
      <c r="W57" s="38" t="e">
        <f t="shared" si="6"/>
        <v>#DIV/0!</v>
      </c>
      <c r="X57" s="70">
        <v>0</v>
      </c>
      <c r="Y57" s="49">
        <v>0</v>
      </c>
      <c r="Z57" s="102"/>
      <c r="AA57" s="30"/>
      <c r="AB57" s="30"/>
    </row>
    <row r="58" spans="1:28" ht="24" x14ac:dyDescent="0.55000000000000004">
      <c r="A58" s="30"/>
      <c r="B58" s="31"/>
      <c r="C58" s="31"/>
      <c r="D58" s="31" t="s">
        <v>87</v>
      </c>
      <c r="E58" s="31"/>
      <c r="F58" s="42"/>
      <c r="G58" s="101"/>
      <c r="H58" s="79"/>
      <c r="I58" s="103">
        <v>18530000</v>
      </c>
      <c r="J58" s="53">
        <f>[1]รวมผลดำนินงาน!AC118</f>
        <v>765265.79</v>
      </c>
      <c r="K58" s="53">
        <f>[1]รวมผลดำนินงาน!AD118</f>
        <v>1679874.67</v>
      </c>
      <c r="L58" s="53">
        <f>[1]รวมผลดำนินงาน!AE118</f>
        <v>251856</v>
      </c>
      <c r="M58" s="53">
        <f>[1]รวมผลดำนินงาน!AF118</f>
        <v>0</v>
      </c>
      <c r="N58" s="63">
        <f>[1]รวมผลดำนินงาน!AG118</f>
        <v>0</v>
      </c>
      <c r="O58" s="64">
        <f>[1]รวมผลดำนินงาน!AH118</f>
        <v>0</v>
      </c>
      <c r="P58" s="64">
        <f>[1]รวมผลดำนินงาน!AI118</f>
        <v>0</v>
      </c>
      <c r="Q58" s="53">
        <f>[1]รวมผลดำนินงาน!AJ118</f>
        <v>0</v>
      </c>
      <c r="R58" s="53">
        <f>[1]รวมผลดำนินงาน!AK118</f>
        <v>0</v>
      </c>
      <c r="S58" s="53">
        <f>[1]รวมผลดำนินงาน!AL118</f>
        <v>0</v>
      </c>
      <c r="T58" s="53">
        <f>[1]รวมผลดำนินงาน!AM118</f>
        <v>0</v>
      </c>
      <c r="U58" s="53">
        <f>[1]รวมผลดำนินงาน!AN118</f>
        <v>0</v>
      </c>
      <c r="V58" s="38">
        <f t="shared" si="5"/>
        <v>2696996.46</v>
      </c>
      <c r="W58" s="38">
        <f t="shared" si="6"/>
        <v>14.554756934700485</v>
      </c>
      <c r="X58" s="70">
        <v>0</v>
      </c>
      <c r="Y58" s="49">
        <v>0</v>
      </c>
      <c r="Z58" s="99" t="s">
        <v>88</v>
      </c>
      <c r="AA58" s="30"/>
      <c r="AB58" s="30"/>
    </row>
    <row r="59" spans="1:28" ht="24" x14ac:dyDescent="0.55000000000000004">
      <c r="A59" s="30"/>
      <c r="B59" s="31"/>
      <c r="C59" s="31" t="s">
        <v>89</v>
      </c>
      <c r="D59" s="31"/>
      <c r="E59" s="31"/>
      <c r="F59" s="62"/>
      <c r="G59" s="62"/>
      <c r="H59" s="94"/>
      <c r="I59" s="94"/>
      <c r="J59" s="104"/>
      <c r="K59" s="98"/>
      <c r="L59" s="98"/>
      <c r="M59" s="98"/>
      <c r="N59" s="98"/>
      <c r="O59" s="104"/>
      <c r="P59" s="104"/>
      <c r="Q59" s="104"/>
      <c r="R59" s="104"/>
      <c r="S59" s="104"/>
      <c r="T59" s="104"/>
      <c r="U59" s="104"/>
      <c r="V59" s="104"/>
      <c r="W59" s="38" t="e">
        <f t="shared" si="6"/>
        <v>#DIV/0!</v>
      </c>
      <c r="X59" s="39"/>
      <c r="Y59" s="40"/>
      <c r="Z59" s="30"/>
      <c r="AA59" s="30"/>
      <c r="AB59" s="30"/>
    </row>
    <row r="60" spans="1:28" ht="24" x14ac:dyDescent="0.55000000000000004">
      <c r="A60" s="65"/>
      <c r="B60" s="66"/>
      <c r="C60" s="66"/>
      <c r="D60" s="66" t="s">
        <v>90</v>
      </c>
      <c r="E60" s="66"/>
      <c r="F60" s="105"/>
      <c r="G60" s="106"/>
      <c r="H60" s="107"/>
      <c r="I60" s="48">
        <v>19082120</v>
      </c>
      <c r="J60" s="108">
        <f>[1]รวมผลดำนินงาน!AC120</f>
        <v>0</v>
      </c>
      <c r="K60" s="108">
        <f>[1]รวมผลดำนินงาน!AD120</f>
        <v>0</v>
      </c>
      <c r="L60" s="108">
        <f>[1]รวมผลดำนินงาน!AE120</f>
        <v>4878127</v>
      </c>
      <c r="M60" s="108">
        <f>[1]รวมผลดำนินงาน!AF120</f>
        <v>0</v>
      </c>
      <c r="N60" s="108">
        <f>[1]รวมผลดำนินงาน!AG120</f>
        <v>0</v>
      </c>
      <c r="O60" s="108">
        <f>[1]รวมผลดำนินงาน!AH120</f>
        <v>0</v>
      </c>
      <c r="P60" s="108">
        <f>[1]รวมผลดำนินงาน!AI120</f>
        <v>0</v>
      </c>
      <c r="Q60" s="108">
        <f>[1]รวมผลดำนินงาน!AJ120</f>
        <v>0</v>
      </c>
      <c r="R60" s="108">
        <f>[1]รวมผลดำนินงาน!AK120</f>
        <v>0</v>
      </c>
      <c r="S60" s="108">
        <f>[1]รวมผลดำนินงาน!AL120</f>
        <v>0</v>
      </c>
      <c r="T60" s="108">
        <f>[1]รวมผลดำนินงาน!AM120</f>
        <v>0</v>
      </c>
      <c r="U60" s="108">
        <f>[1]รวมผลดำนินงาน!AN120</f>
        <v>0</v>
      </c>
      <c r="V60" s="109"/>
      <c r="W60" s="38">
        <f t="shared" si="6"/>
        <v>0</v>
      </c>
      <c r="X60" s="110">
        <v>33948221.880000003</v>
      </c>
      <c r="Y60" s="110">
        <v>34966668.539999999</v>
      </c>
      <c r="Z60" s="65"/>
      <c r="AA60" s="65"/>
      <c r="AB60" s="65"/>
    </row>
    <row r="61" spans="1:28" ht="24" x14ac:dyDescent="0.55000000000000004">
      <c r="A61" s="65"/>
      <c r="B61" s="66"/>
      <c r="C61" s="66"/>
      <c r="D61" s="66" t="s">
        <v>91</v>
      </c>
      <c r="E61" s="66"/>
      <c r="F61" s="105"/>
      <c r="G61" s="111"/>
      <c r="H61" s="112"/>
      <c r="I61" s="105"/>
      <c r="J61" s="108">
        <f>[1]รวมผลดำนินงาน!AC123</f>
        <v>0</v>
      </c>
      <c r="K61" s="108">
        <f>[1]รวมผลดำนินงาน!AD123</f>
        <v>646899.65</v>
      </c>
      <c r="L61" s="108">
        <v>1516753.52</v>
      </c>
      <c r="M61" s="108">
        <f>[1]รวมผลดำนินงาน!AF123</f>
        <v>0</v>
      </c>
      <c r="N61" s="108">
        <f>[1]รวมผลดำนินงาน!AG123</f>
        <v>0</v>
      </c>
      <c r="O61" s="108">
        <f>[1]รวมผลดำนินงาน!AH123</f>
        <v>0</v>
      </c>
      <c r="P61" s="108">
        <f>[1]รวมผลดำนินงาน!AH123</f>
        <v>0</v>
      </c>
      <c r="Q61" s="108">
        <f>[1]รวมผลดำนินงาน!AJ123</f>
        <v>0</v>
      </c>
      <c r="R61" s="108">
        <f>[1]รวมผลดำนินงาน!AK123</f>
        <v>0</v>
      </c>
      <c r="S61" s="108">
        <f>[1]รวมผลดำนินงาน!AL123</f>
        <v>0</v>
      </c>
      <c r="T61" s="108">
        <f>[1]รวมผลดำนินงาน!AM123</f>
        <v>0</v>
      </c>
      <c r="U61" s="108">
        <f>[1]รวมผลดำนินงาน!AN123</f>
        <v>0</v>
      </c>
      <c r="V61" s="109"/>
      <c r="W61" s="38" t="e">
        <f t="shared" si="6"/>
        <v>#DIV/0!</v>
      </c>
      <c r="X61" s="110">
        <v>8560.33</v>
      </c>
      <c r="Y61" s="110">
        <v>8817.14</v>
      </c>
      <c r="Z61" s="65"/>
      <c r="AA61" s="65"/>
      <c r="AB61" s="65"/>
    </row>
    <row r="62" spans="1:28" ht="24" x14ac:dyDescent="0.55000000000000004">
      <c r="A62" s="30"/>
      <c r="B62" s="31"/>
      <c r="C62" s="31"/>
      <c r="D62" s="31"/>
      <c r="E62" s="31" t="s">
        <v>92</v>
      </c>
      <c r="F62" s="113">
        <v>0</v>
      </c>
      <c r="G62" s="113">
        <v>0</v>
      </c>
      <c r="H62" s="113">
        <v>0</v>
      </c>
      <c r="I62" s="48">
        <v>2000000</v>
      </c>
      <c r="J62" s="114">
        <f>[1]รวมผลดำนินงาน!AC127</f>
        <v>0</v>
      </c>
      <c r="K62" s="53">
        <f>[1]รวมผลดำนินงาน!AD127</f>
        <v>0</v>
      </c>
      <c r="L62" s="53">
        <f>[1]รวมผลดำนินงาน!AE127</f>
        <v>0</v>
      </c>
      <c r="M62" s="53">
        <f>[1]รวมผลดำนินงาน!AF127</f>
        <v>0</v>
      </c>
      <c r="N62" s="53">
        <f>[1]รวมผลดำนินงาน!AG127</f>
        <v>5</v>
      </c>
      <c r="O62" s="53">
        <f>[1]รวมผลดำนินงาน!AH127</f>
        <v>0</v>
      </c>
      <c r="P62" s="53">
        <f>[1]รวมผลดำนินงาน!AI127</f>
        <v>0</v>
      </c>
      <c r="Q62" s="53">
        <f>[1]รวมผลดำนินงาน!AJ127</f>
        <v>0</v>
      </c>
      <c r="R62" s="53">
        <f>[1]รวมผลดำนินงาน!AK126</f>
        <v>0</v>
      </c>
      <c r="S62" s="53">
        <f>[1]รวมผลดำนินงาน!AL122</f>
        <v>0</v>
      </c>
      <c r="T62" s="53">
        <f>[1]รวมผลดำนินงาน!AM127</f>
        <v>0</v>
      </c>
      <c r="U62" s="53">
        <f>[1]รวมผลดำนินงาน!AN127</f>
        <v>0</v>
      </c>
      <c r="V62" s="38">
        <f>SUM(J62:U62)</f>
        <v>5</v>
      </c>
      <c r="W62" s="38">
        <f t="shared" si="6"/>
        <v>2.5000000000000001E-4</v>
      </c>
      <c r="X62" s="48"/>
      <c r="Y62" s="40"/>
      <c r="Z62" s="30"/>
      <c r="AA62" s="30"/>
      <c r="AB62" s="30"/>
    </row>
    <row r="63" spans="1:28" ht="24" x14ac:dyDescent="0.55000000000000004">
      <c r="A63" s="115" t="s">
        <v>48</v>
      </c>
      <c r="B63" s="116"/>
      <c r="C63" s="116"/>
      <c r="D63" s="116"/>
      <c r="E63" s="117" t="s">
        <v>93</v>
      </c>
      <c r="F63" s="118">
        <f t="shared" ref="F63:I63" si="7">SUM(F27:F62)</f>
        <v>0</v>
      </c>
      <c r="G63" s="118">
        <f t="shared" si="7"/>
        <v>0</v>
      </c>
      <c r="H63" s="118">
        <f t="shared" si="7"/>
        <v>0</v>
      </c>
      <c r="I63" s="118">
        <f t="shared" si="7"/>
        <v>193188887.81</v>
      </c>
      <c r="J63" s="119">
        <f>SUM(J27:J61)</f>
        <v>12841501.609999999</v>
      </c>
      <c r="K63" s="119">
        <f t="shared" ref="K63:U63" si="8">SUM(K27:K61)</f>
        <v>15648253.860000001</v>
      </c>
      <c r="L63" s="119">
        <f t="shared" si="8"/>
        <v>20395701.199999999</v>
      </c>
      <c r="M63" s="119">
        <f t="shared" si="8"/>
        <v>0</v>
      </c>
      <c r="N63" s="119">
        <f t="shared" si="8"/>
        <v>0</v>
      </c>
      <c r="O63" s="119">
        <f t="shared" si="8"/>
        <v>0</v>
      </c>
      <c r="P63" s="119">
        <f t="shared" si="8"/>
        <v>0</v>
      </c>
      <c r="Q63" s="119">
        <f t="shared" si="8"/>
        <v>0</v>
      </c>
      <c r="R63" s="119">
        <f t="shared" si="8"/>
        <v>0</v>
      </c>
      <c r="S63" s="119">
        <f t="shared" si="8"/>
        <v>0</v>
      </c>
      <c r="T63" s="119">
        <f t="shared" si="8"/>
        <v>0</v>
      </c>
      <c r="U63" s="119">
        <f t="shared" si="8"/>
        <v>0</v>
      </c>
      <c r="V63" s="120">
        <f>SUM(J63:U63)</f>
        <v>48885456.670000002</v>
      </c>
      <c r="W63" s="38">
        <f t="shared" si="6"/>
        <v>25.30448682849633</v>
      </c>
      <c r="X63" s="118">
        <f t="shared" ref="X63:Y63" si="9">SUM(X27:X62)</f>
        <v>379883474.83999997</v>
      </c>
      <c r="Y63" s="118">
        <f t="shared" si="9"/>
        <v>387428692.74999994</v>
      </c>
      <c r="Z63" s="115"/>
      <c r="AA63" s="115"/>
      <c r="AB63" s="115"/>
    </row>
    <row r="64" spans="1:28" ht="24" x14ac:dyDescent="0.55000000000000004">
      <c r="A64" s="30"/>
      <c r="B64" s="31"/>
      <c r="C64" s="31"/>
      <c r="D64" s="31"/>
      <c r="E64" s="121" t="s">
        <v>94</v>
      </c>
      <c r="F64" s="87">
        <f t="shared" ref="F64:U64" si="10">F24-F63</f>
        <v>0</v>
      </c>
      <c r="G64" s="87">
        <f t="shared" si="10"/>
        <v>0</v>
      </c>
      <c r="H64" s="87">
        <f t="shared" si="10"/>
        <v>0</v>
      </c>
      <c r="I64" s="87">
        <f t="shared" si="10"/>
        <v>-37301741.859999985</v>
      </c>
      <c r="J64" s="87">
        <f t="shared" si="10"/>
        <v>6956248.0899999924</v>
      </c>
      <c r="K64" s="87">
        <f t="shared" si="10"/>
        <v>-2030141.0100000016</v>
      </c>
      <c r="L64" s="87">
        <f t="shared" si="10"/>
        <v>3796343.4600000009</v>
      </c>
      <c r="M64" s="87">
        <f t="shared" si="10"/>
        <v>0</v>
      </c>
      <c r="N64" s="87">
        <f t="shared" si="10"/>
        <v>0</v>
      </c>
      <c r="O64" s="87">
        <f t="shared" si="10"/>
        <v>0</v>
      </c>
      <c r="P64" s="87">
        <f t="shared" si="10"/>
        <v>0</v>
      </c>
      <c r="Q64" s="87">
        <f t="shared" si="10"/>
        <v>0</v>
      </c>
      <c r="R64" s="87">
        <f t="shared" si="10"/>
        <v>0</v>
      </c>
      <c r="S64" s="87">
        <f t="shared" si="10"/>
        <v>0</v>
      </c>
      <c r="T64" s="87">
        <f t="shared" si="10"/>
        <v>0</v>
      </c>
      <c r="U64" s="87">
        <f t="shared" si="10"/>
        <v>0</v>
      </c>
      <c r="V64" s="122">
        <f>V24-V63</f>
        <v>8722450.5399999991</v>
      </c>
      <c r="W64" s="38">
        <f t="shared" si="6"/>
        <v>-23.383493920302421</v>
      </c>
      <c r="X64" s="87">
        <f t="shared" ref="X64:Y64" si="11">X24-X63</f>
        <v>-8150039.6399999857</v>
      </c>
      <c r="Y64" s="87">
        <f t="shared" si="11"/>
        <v>-4722940.8599998355</v>
      </c>
      <c r="Z64" s="30"/>
      <c r="AA64" s="30"/>
      <c r="AB64" s="30"/>
    </row>
    <row r="65" spans="1:38" ht="24" x14ac:dyDescent="0.55000000000000004">
      <c r="A65" s="65" t="s">
        <v>48</v>
      </c>
      <c r="B65" s="66"/>
      <c r="C65" s="66"/>
      <c r="D65" s="66"/>
      <c r="E65" s="123" t="s">
        <v>95</v>
      </c>
      <c r="F65" s="70"/>
      <c r="G65" s="124">
        <f t="shared" ref="G65:I65" si="12">F66</f>
        <v>0</v>
      </c>
      <c r="H65" s="125">
        <f t="shared" si="12"/>
        <v>0</v>
      </c>
      <c r="I65" s="70">
        <f t="shared" si="12"/>
        <v>0</v>
      </c>
      <c r="J65" s="126">
        <v>71422933.239999995</v>
      </c>
      <c r="K65" s="108">
        <f t="shared" ref="K65:U65" si="13">J66</f>
        <v>78379181.329999983</v>
      </c>
      <c r="L65" s="108">
        <f t="shared" si="13"/>
        <v>76349040.319999978</v>
      </c>
      <c r="M65" s="108">
        <f t="shared" si="13"/>
        <v>80145383.779999971</v>
      </c>
      <c r="N65" s="108">
        <f t="shared" si="13"/>
        <v>80145383.779999971</v>
      </c>
      <c r="O65" s="126">
        <f t="shared" si="13"/>
        <v>80145383.779999971</v>
      </c>
      <c r="P65" s="126">
        <f t="shared" si="13"/>
        <v>80145383.779999971</v>
      </c>
      <c r="Q65" s="126">
        <f t="shared" si="13"/>
        <v>80145383.779999971</v>
      </c>
      <c r="R65" s="126">
        <f t="shared" si="13"/>
        <v>80145383.779999971</v>
      </c>
      <c r="S65" s="126">
        <f t="shared" si="13"/>
        <v>80145383.779999971</v>
      </c>
      <c r="T65" s="126">
        <f t="shared" si="13"/>
        <v>80145383.779999971</v>
      </c>
      <c r="U65" s="126">
        <f t="shared" si="13"/>
        <v>80145383.779999971</v>
      </c>
      <c r="V65" s="109">
        <v>71422933.239999995</v>
      </c>
      <c r="W65" s="38" t="e">
        <f t="shared" si="6"/>
        <v>#DIV/0!</v>
      </c>
      <c r="X65" s="68"/>
      <c r="Y65" s="68"/>
      <c r="Z65" s="65"/>
      <c r="AA65" s="65"/>
      <c r="AB65" s="65"/>
      <c r="AE65" s="127"/>
    </row>
    <row r="66" spans="1:38" ht="24" x14ac:dyDescent="0.55000000000000004">
      <c r="A66" s="30"/>
      <c r="B66" s="31"/>
      <c r="C66" s="31"/>
      <c r="D66" s="31"/>
      <c r="E66" s="121" t="s">
        <v>96</v>
      </c>
      <c r="F66" s="124">
        <f t="shared" ref="F66:U66" si="14">F64+F65</f>
        <v>0</v>
      </c>
      <c r="G66" s="125">
        <f t="shared" si="14"/>
        <v>0</v>
      </c>
      <c r="H66" s="70">
        <f t="shared" si="14"/>
        <v>0</v>
      </c>
      <c r="I66" s="128">
        <f t="shared" si="14"/>
        <v>-37301741.859999985</v>
      </c>
      <c r="J66" s="129">
        <f t="shared" si="14"/>
        <v>78379181.329999983</v>
      </c>
      <c r="K66" s="129">
        <f t="shared" si="14"/>
        <v>76349040.319999978</v>
      </c>
      <c r="L66" s="129">
        <f t="shared" si="14"/>
        <v>80145383.779999971</v>
      </c>
      <c r="M66" s="129">
        <f t="shared" si="14"/>
        <v>80145383.779999971</v>
      </c>
      <c r="N66" s="129">
        <f t="shared" si="14"/>
        <v>80145383.779999971</v>
      </c>
      <c r="O66" s="129">
        <f t="shared" si="14"/>
        <v>80145383.779999971</v>
      </c>
      <c r="P66" s="129">
        <f t="shared" si="14"/>
        <v>80145383.779999971</v>
      </c>
      <c r="Q66" s="129">
        <f t="shared" si="14"/>
        <v>80145383.779999971</v>
      </c>
      <c r="R66" s="129">
        <f t="shared" si="14"/>
        <v>80145383.779999971</v>
      </c>
      <c r="S66" s="129">
        <f t="shared" si="14"/>
        <v>80145383.779999971</v>
      </c>
      <c r="T66" s="129">
        <f t="shared" si="14"/>
        <v>80145383.779999971</v>
      </c>
      <c r="U66" s="129">
        <f t="shared" si="14"/>
        <v>80145383.779999971</v>
      </c>
      <c r="V66" s="129">
        <f>V64+V65</f>
        <v>80145383.780000001</v>
      </c>
      <c r="W66" s="38">
        <f t="shared" si="6"/>
        <v>-214.85694711201359</v>
      </c>
      <c r="X66" s="128">
        <f t="shared" ref="X66:Y66" si="15">X64+X65</f>
        <v>-8150039.6399999857</v>
      </c>
      <c r="Y66" s="128">
        <f t="shared" si="15"/>
        <v>-4722940.8599998355</v>
      </c>
      <c r="Z66" s="30"/>
      <c r="AA66" s="30"/>
      <c r="AB66" s="30"/>
    </row>
    <row r="67" spans="1:38" ht="24" x14ac:dyDescent="0.55000000000000004">
      <c r="A67" s="1"/>
      <c r="B67" s="1"/>
      <c r="C67" s="1"/>
      <c r="D67" s="1"/>
      <c r="E67" s="1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>
        <v>227710</v>
      </c>
      <c r="W67" s="130" t="s">
        <v>97</v>
      </c>
      <c r="X67" s="131"/>
      <c r="Y67" s="1"/>
      <c r="Z67" s="1"/>
      <c r="AA67" s="1"/>
      <c r="AB67" s="1"/>
    </row>
    <row r="68" spans="1:38" ht="24.75" thickBot="1" x14ac:dyDescent="0.6">
      <c r="A68" s="1"/>
      <c r="B68" s="1"/>
      <c r="C68" s="1"/>
      <c r="D68" s="1"/>
      <c r="E68" s="1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>
        <f>SUM(V66-V67)</f>
        <v>79917673.780000001</v>
      </c>
      <c r="W68" s="130"/>
      <c r="X68" s="131"/>
      <c r="Y68" s="1"/>
      <c r="Z68" s="1"/>
      <c r="AA68" s="1"/>
      <c r="AB68" s="1"/>
    </row>
    <row r="69" spans="1:38" ht="24.75" thickTop="1" x14ac:dyDescent="0.55000000000000004">
      <c r="A69" s="132"/>
      <c r="B69" s="133" t="s">
        <v>98</v>
      </c>
      <c r="C69" s="133"/>
      <c r="D69" s="133"/>
      <c r="E69" s="133"/>
      <c r="F69" s="133"/>
      <c r="G69" s="134"/>
      <c r="H69" s="134"/>
      <c r="I69" s="135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1"/>
      <c r="X69" s="1"/>
      <c r="Y69" s="1"/>
      <c r="Z69" s="1"/>
      <c r="AA69" s="136"/>
      <c r="AB69" s="137"/>
      <c r="AD69" s="137"/>
      <c r="AF69" s="137"/>
      <c r="AH69" s="137"/>
      <c r="AJ69" s="137"/>
      <c r="AL69" s="137"/>
    </row>
    <row r="70" spans="1:38" ht="24" x14ac:dyDescent="0.55000000000000004">
      <c r="A70" s="132"/>
      <c r="B70" s="138" t="s">
        <v>99</v>
      </c>
      <c r="C70" s="139"/>
      <c r="D70" s="140"/>
      <c r="E70" s="140"/>
      <c r="F70" s="140"/>
      <c r="G70" s="141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>
        <f>SUM(V68)</f>
        <v>79917673.780000001</v>
      </c>
      <c r="X70" s="142">
        <v>76563120.319999993</v>
      </c>
      <c r="Y70" s="142">
        <v>76563120.319999993</v>
      </c>
      <c r="Z70" s="142">
        <v>76563120.319999993</v>
      </c>
      <c r="AA70" s="142">
        <v>76563120.319999993</v>
      </c>
      <c r="AB70" s="137"/>
      <c r="AD70" s="137"/>
      <c r="AF70" s="137"/>
      <c r="AH70" s="137"/>
      <c r="AJ70" s="137"/>
      <c r="AL70" s="137"/>
    </row>
    <row r="71" spans="1:38" ht="24" x14ac:dyDescent="0.55000000000000004">
      <c r="A71" s="132"/>
      <c r="B71" s="143"/>
      <c r="C71" s="139"/>
      <c r="D71" s="140"/>
      <c r="E71" s="140"/>
      <c r="F71" s="140"/>
      <c r="G71" s="139"/>
      <c r="H71" s="141"/>
      <c r="I71" s="144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1"/>
      <c r="X71" s="1"/>
      <c r="Y71" s="1"/>
      <c r="Z71" s="1"/>
      <c r="AA71" s="136"/>
      <c r="AB71" s="137"/>
      <c r="AD71" s="137"/>
      <c r="AF71" s="137"/>
      <c r="AH71" s="137"/>
      <c r="AJ71" s="137"/>
      <c r="AL71" s="137"/>
    </row>
    <row r="72" spans="1:38" ht="24" x14ac:dyDescent="0.55000000000000004">
      <c r="A72" s="132"/>
      <c r="B72" s="145" t="s">
        <v>100</v>
      </c>
      <c r="C72" s="146"/>
      <c r="D72" s="147"/>
      <c r="E72" s="147"/>
      <c r="F72" s="147"/>
      <c r="G72" s="146"/>
      <c r="H72" s="147"/>
      <c r="I72" s="144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1"/>
      <c r="X72" s="1"/>
      <c r="Y72" s="1"/>
      <c r="Z72" s="1"/>
      <c r="AA72" s="136"/>
      <c r="AB72" s="137"/>
      <c r="AD72" s="137"/>
      <c r="AF72" s="137"/>
      <c r="AH72" s="137"/>
      <c r="AJ72" s="137"/>
      <c r="AL72" s="137"/>
    </row>
    <row r="73" spans="1:38" ht="24" x14ac:dyDescent="0.55000000000000004">
      <c r="A73" s="132"/>
      <c r="B73" s="148" t="s">
        <v>101</v>
      </c>
      <c r="C73" s="149"/>
      <c r="D73" s="150"/>
      <c r="E73" s="150"/>
      <c r="F73" s="150"/>
      <c r="G73" s="151"/>
      <c r="H73" s="152">
        <v>2583838.62</v>
      </c>
      <c r="I73" s="144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>
        <v>2610571.62</v>
      </c>
      <c r="W73" s="131"/>
      <c r="X73" s="1"/>
      <c r="Y73" s="1"/>
      <c r="Z73" s="1"/>
      <c r="AA73" s="136"/>
      <c r="AB73" s="137"/>
      <c r="AD73" s="137"/>
      <c r="AF73" s="137"/>
      <c r="AH73" s="137"/>
      <c r="AJ73" s="137"/>
      <c r="AL73" s="137"/>
    </row>
    <row r="74" spans="1:38" ht="24" x14ac:dyDescent="0.55000000000000004">
      <c r="A74" s="132"/>
      <c r="B74" s="148" t="s">
        <v>102</v>
      </c>
      <c r="C74" s="153"/>
      <c r="D74" s="154"/>
      <c r="E74" s="154"/>
      <c r="F74" s="154"/>
      <c r="G74" s="154"/>
      <c r="H74" s="155">
        <v>8397942.3499999996</v>
      </c>
      <c r="I74" s="144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>
        <v>8397942.3499999996</v>
      </c>
      <c r="W74" s="131"/>
      <c r="X74" s="1"/>
      <c r="Y74" s="1"/>
      <c r="Z74" s="1"/>
      <c r="AA74" s="136"/>
      <c r="AB74" s="137"/>
      <c r="AD74" s="137"/>
      <c r="AF74" s="137"/>
      <c r="AH74" s="137"/>
      <c r="AJ74" s="137"/>
      <c r="AL74" s="137"/>
    </row>
    <row r="75" spans="1:38" ht="24" x14ac:dyDescent="0.55000000000000004">
      <c r="A75" s="132"/>
      <c r="B75" s="148" t="s">
        <v>103</v>
      </c>
      <c r="C75" s="149"/>
      <c r="D75" s="156"/>
      <c r="E75" s="156"/>
      <c r="F75" s="156"/>
      <c r="G75" s="157"/>
      <c r="H75" s="155">
        <v>137117.72</v>
      </c>
      <c r="I75" s="144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>
        <v>137117.72</v>
      </c>
      <c r="W75" s="131"/>
      <c r="X75" s="1"/>
      <c r="Y75" s="1"/>
      <c r="Z75" s="1"/>
      <c r="AA75" s="136"/>
      <c r="AB75" s="137"/>
      <c r="AD75" s="137"/>
      <c r="AF75" s="137"/>
      <c r="AH75" s="137"/>
      <c r="AJ75" s="137"/>
      <c r="AL75" s="137"/>
    </row>
    <row r="76" spans="1:38" ht="24" x14ac:dyDescent="0.55000000000000004">
      <c r="A76" s="132"/>
      <c r="B76" s="148" t="s">
        <v>104</v>
      </c>
      <c r="C76" s="149"/>
      <c r="D76" s="156"/>
      <c r="E76" s="156"/>
      <c r="F76" s="156"/>
      <c r="G76" s="151"/>
      <c r="H76" s="155">
        <v>1738014.5</v>
      </c>
      <c r="I76" s="144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>
        <v>1756164.5</v>
      </c>
      <c r="W76" s="131"/>
      <c r="X76" s="1"/>
      <c r="Y76" s="1"/>
      <c r="Z76" s="1"/>
      <c r="AA76" s="136"/>
      <c r="AB76" s="137"/>
      <c r="AD76" s="137"/>
      <c r="AF76" s="137"/>
      <c r="AH76" s="137"/>
      <c r="AJ76" s="137"/>
      <c r="AL76" s="137"/>
    </row>
    <row r="77" spans="1:38" ht="24" x14ac:dyDescent="0.55000000000000004">
      <c r="A77" s="132"/>
      <c r="B77" s="148" t="s">
        <v>105</v>
      </c>
      <c r="C77" s="147"/>
      <c r="D77" s="147"/>
      <c r="E77" s="147"/>
      <c r="F77" s="147"/>
      <c r="G77" s="158"/>
      <c r="H77" s="159">
        <v>0</v>
      </c>
      <c r="I77" s="147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1"/>
      <c r="X77" s="1"/>
      <c r="Y77" s="1"/>
      <c r="Z77" s="1"/>
      <c r="AA77" s="136"/>
      <c r="AB77" s="137"/>
      <c r="AD77" s="137"/>
      <c r="AF77" s="137"/>
      <c r="AH77" s="137"/>
      <c r="AJ77" s="137"/>
      <c r="AL77" s="137"/>
    </row>
    <row r="78" spans="1:38" ht="24" x14ac:dyDescent="0.55000000000000004">
      <c r="A78" s="132"/>
      <c r="B78" s="148" t="s">
        <v>106</v>
      </c>
      <c r="C78" s="147"/>
      <c r="D78" s="147"/>
      <c r="E78" s="147"/>
      <c r="F78" s="147"/>
      <c r="G78" s="160"/>
      <c r="H78" s="159">
        <v>0</v>
      </c>
      <c r="I78" s="147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>
        <v>188.06</v>
      </c>
      <c r="W78" s="131"/>
      <c r="X78" s="1"/>
      <c r="Y78" s="1"/>
      <c r="Z78" s="1"/>
      <c r="AA78" s="136"/>
      <c r="AB78" s="137"/>
      <c r="AD78" s="137"/>
      <c r="AF78" s="137"/>
      <c r="AH78" s="137"/>
      <c r="AJ78" s="137"/>
      <c r="AL78" s="137"/>
    </row>
    <row r="79" spans="1:38" ht="24" x14ac:dyDescent="0.55000000000000004">
      <c r="A79" s="132"/>
      <c r="B79" s="161" t="s">
        <v>107</v>
      </c>
      <c r="C79" s="162"/>
      <c r="D79" s="162"/>
      <c r="E79" s="162"/>
      <c r="F79" s="162"/>
      <c r="G79" s="162"/>
      <c r="H79" s="163">
        <v>337833</v>
      </c>
      <c r="I79" s="147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1"/>
      <c r="X79" s="1"/>
      <c r="Y79" s="1"/>
      <c r="Z79" s="1"/>
      <c r="AA79" s="136"/>
      <c r="AB79" s="137"/>
      <c r="AD79" s="137"/>
      <c r="AF79" s="137"/>
      <c r="AH79" s="137"/>
      <c r="AJ79" s="137"/>
      <c r="AL79" s="137"/>
    </row>
    <row r="80" spans="1:38" ht="24" x14ac:dyDescent="0.55000000000000004">
      <c r="A80" s="132"/>
      <c r="B80" s="145" t="s">
        <v>108</v>
      </c>
      <c r="C80" s="147"/>
      <c r="D80" s="150"/>
      <c r="E80" s="150"/>
      <c r="F80" s="150"/>
      <c r="G80" s="150"/>
      <c r="H80" s="147"/>
      <c r="I80" s="144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1"/>
      <c r="X80" s="1"/>
      <c r="Y80" s="1"/>
      <c r="Z80" s="1"/>
      <c r="AA80" s="136"/>
      <c r="AB80" s="137"/>
      <c r="AD80" s="137"/>
      <c r="AF80" s="137"/>
      <c r="AH80" s="137"/>
      <c r="AJ80" s="137"/>
      <c r="AL80" s="137"/>
    </row>
    <row r="81" spans="1:38" ht="24" x14ac:dyDescent="0.55000000000000004">
      <c r="A81" s="132"/>
      <c r="B81" s="164" t="s">
        <v>109</v>
      </c>
      <c r="C81" s="165"/>
      <c r="D81" s="166"/>
      <c r="E81" s="166"/>
      <c r="F81" s="166"/>
      <c r="G81" s="154"/>
      <c r="H81" s="154" t="e">
        <f>SUM(#REF!*2)</f>
        <v>#REF!</v>
      </c>
      <c r="I81" s="144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>
        <v>3588872</v>
      </c>
      <c r="W81" s="131"/>
      <c r="X81" s="1"/>
      <c r="Y81" s="1"/>
      <c r="Z81" s="1"/>
      <c r="AA81" s="154"/>
      <c r="AB81" s="137"/>
      <c r="AD81" s="137"/>
      <c r="AF81" s="137"/>
      <c r="AH81" s="137"/>
      <c r="AJ81" s="137"/>
      <c r="AL81" s="137"/>
    </row>
    <row r="82" spans="1:38" ht="24" x14ac:dyDescent="0.55000000000000004">
      <c r="A82" s="132"/>
      <c r="B82" s="164" t="s">
        <v>110</v>
      </c>
      <c r="C82" s="165"/>
      <c r="D82" s="166"/>
      <c r="E82" s="166"/>
      <c r="F82" s="166"/>
      <c r="G82" s="154"/>
      <c r="H82" s="154" t="e">
        <f>SUM(#REF!*2)</f>
        <v>#REF!</v>
      </c>
      <c r="I82" s="144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>
        <v>828200</v>
      </c>
      <c r="W82" s="131"/>
      <c r="X82" s="1"/>
      <c r="Y82" s="1"/>
      <c r="Z82" s="1"/>
      <c r="AA82" s="154"/>
      <c r="AB82" s="137"/>
      <c r="AD82" s="137"/>
      <c r="AF82" s="137"/>
      <c r="AH82" s="137"/>
      <c r="AJ82" s="137"/>
      <c r="AL82" s="137"/>
    </row>
    <row r="83" spans="1:38" ht="24" x14ac:dyDescent="0.55000000000000004">
      <c r="A83" s="132"/>
      <c r="B83" s="164" t="s">
        <v>111</v>
      </c>
      <c r="C83" s="165"/>
      <c r="D83" s="166"/>
      <c r="E83" s="166"/>
      <c r="F83" s="166"/>
      <c r="G83" s="154"/>
      <c r="H83" s="154" t="e">
        <f>SUM(#REF!*2)</f>
        <v>#REF!</v>
      </c>
      <c r="I83" s="144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>
        <v>445355</v>
      </c>
      <c r="W83" s="131"/>
      <c r="X83" s="1"/>
      <c r="Y83" s="1"/>
      <c r="Z83" s="1"/>
      <c r="AA83" s="154"/>
      <c r="AB83" s="137"/>
      <c r="AD83" s="137"/>
      <c r="AF83" s="137"/>
      <c r="AH83" s="137"/>
      <c r="AJ83" s="137"/>
      <c r="AL83" s="137"/>
    </row>
    <row r="84" spans="1:38" ht="24" x14ac:dyDescent="0.55000000000000004">
      <c r="A84" s="132"/>
      <c r="B84" s="164" t="s">
        <v>112</v>
      </c>
      <c r="C84" s="167"/>
      <c r="D84" s="168"/>
      <c r="E84" s="168"/>
      <c r="F84" s="168"/>
      <c r="G84" s="153"/>
      <c r="H84" s="154" t="e">
        <f>SUM(#REF!+6000000)</f>
        <v>#REF!</v>
      </c>
      <c r="I84" s="144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>
        <v>18000000</v>
      </c>
      <c r="W84" s="131"/>
      <c r="X84" s="1"/>
      <c r="Y84" s="1"/>
      <c r="Z84" s="1"/>
      <c r="AA84" s="153"/>
      <c r="AB84" s="137"/>
      <c r="AD84" s="137"/>
      <c r="AF84" s="137"/>
      <c r="AH84" s="137"/>
      <c r="AJ84" s="137"/>
      <c r="AL84" s="137"/>
    </row>
    <row r="85" spans="1:38" ht="24" x14ac:dyDescent="0.55000000000000004">
      <c r="A85" s="132"/>
      <c r="B85" s="164" t="s">
        <v>113</v>
      </c>
      <c r="C85" s="167"/>
      <c r="D85" s="166"/>
      <c r="E85" s="166"/>
      <c r="F85" s="166"/>
      <c r="G85" s="154"/>
      <c r="H85" s="154" t="e">
        <f>SUM(#REF!*2)</f>
        <v>#REF!</v>
      </c>
      <c r="I85" s="144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>
        <f>1099650*4</f>
        <v>4398600</v>
      </c>
      <c r="W85" s="131"/>
      <c r="X85" s="1"/>
      <c r="Y85" s="1"/>
      <c r="Z85" s="1"/>
      <c r="AA85" s="154"/>
      <c r="AB85" s="137"/>
      <c r="AD85" s="137"/>
      <c r="AF85" s="137"/>
      <c r="AH85" s="137"/>
      <c r="AJ85" s="137"/>
      <c r="AL85" s="137"/>
    </row>
    <row r="86" spans="1:38" ht="24" x14ac:dyDescent="0.55000000000000004">
      <c r="A86" s="132"/>
      <c r="B86" s="164" t="s">
        <v>114</v>
      </c>
      <c r="C86" s="167"/>
      <c r="D86" s="169"/>
      <c r="E86" s="169"/>
      <c r="F86" s="169"/>
      <c r="G86" s="154"/>
      <c r="H86" s="154">
        <v>551845</v>
      </c>
      <c r="I86" s="144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54">
        <v>551845</v>
      </c>
      <c r="W86" s="131"/>
      <c r="X86" s="1"/>
      <c r="Y86" s="1"/>
      <c r="Z86" s="1"/>
      <c r="AA86" s="136"/>
      <c r="AB86" s="137"/>
      <c r="AD86" s="137"/>
      <c r="AF86" s="137"/>
      <c r="AH86" s="137"/>
      <c r="AJ86" s="137"/>
      <c r="AL86" s="137"/>
    </row>
    <row r="87" spans="1:38" ht="24.75" thickBot="1" x14ac:dyDescent="0.6">
      <c r="A87" s="132"/>
      <c r="B87" s="164" t="s">
        <v>115</v>
      </c>
      <c r="C87" s="167"/>
      <c r="D87" s="169"/>
      <c r="E87" s="169"/>
      <c r="F87" s="169"/>
      <c r="G87" s="154"/>
      <c r="H87" s="154">
        <v>488380</v>
      </c>
      <c r="I87" s="144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54">
        <v>488380</v>
      </c>
      <c r="W87" s="131"/>
      <c r="X87" s="1"/>
      <c r="Y87" s="1"/>
      <c r="Z87" s="1"/>
      <c r="AA87" s="136"/>
      <c r="AB87" s="137"/>
      <c r="AD87" s="137"/>
      <c r="AF87" s="137"/>
      <c r="AH87" s="137"/>
      <c r="AJ87" s="137"/>
      <c r="AL87" s="137"/>
    </row>
    <row r="88" spans="1:38" ht="33.75" thickTop="1" x14ac:dyDescent="0.75">
      <c r="A88" s="132"/>
      <c r="B88" s="164" t="s">
        <v>116</v>
      </c>
      <c r="C88" s="167"/>
      <c r="D88" s="169"/>
      <c r="E88" s="169"/>
      <c r="F88" s="169"/>
      <c r="G88" s="154"/>
      <c r="H88" s="154">
        <v>372840</v>
      </c>
      <c r="I88" s="144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54">
        <v>372840</v>
      </c>
      <c r="W88" s="131"/>
      <c r="X88" s="1"/>
      <c r="Y88" s="1"/>
      <c r="Z88" s="1"/>
      <c r="AA88" s="136"/>
      <c r="AB88" s="137"/>
      <c r="AD88" s="137"/>
      <c r="AE88" s="170" t="s">
        <v>117</v>
      </c>
      <c r="AF88" s="171"/>
      <c r="AG88" s="172">
        <v>28280100</v>
      </c>
      <c r="AJ88" s="137"/>
      <c r="AL88" s="137"/>
    </row>
    <row r="89" spans="1:38" ht="30.75" x14ac:dyDescent="0.7">
      <c r="A89" s="132"/>
      <c r="B89" s="148" t="s">
        <v>118</v>
      </c>
      <c r="C89" s="167"/>
      <c r="D89" s="169"/>
      <c r="E89" s="169"/>
      <c r="F89" s="169"/>
      <c r="G89" s="154"/>
      <c r="H89" s="154">
        <v>91440</v>
      </c>
      <c r="I89" s="144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>
        <v>7875</v>
      </c>
      <c r="W89" s="131"/>
      <c r="X89" s="1"/>
      <c r="Y89" s="1"/>
      <c r="Z89" s="1"/>
      <c r="AA89" s="136"/>
      <c r="AB89" s="137"/>
      <c r="AD89" s="137"/>
      <c r="AE89" s="173" t="s">
        <v>119</v>
      </c>
      <c r="AF89" s="174"/>
      <c r="AG89" s="175">
        <v>18530000</v>
      </c>
      <c r="AH89" s="137" t="s">
        <v>120</v>
      </c>
      <c r="AJ89" s="137"/>
      <c r="AL89" s="137"/>
    </row>
    <row r="90" spans="1:38" ht="30.75" x14ac:dyDescent="0.7">
      <c r="A90" s="132"/>
      <c r="B90" s="148" t="s">
        <v>121</v>
      </c>
      <c r="C90" s="167"/>
      <c r="D90" s="169"/>
      <c r="E90" s="169"/>
      <c r="F90" s="169"/>
      <c r="G90" s="154"/>
      <c r="H90" s="154">
        <v>118950</v>
      </c>
      <c r="I90" s="144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>
        <v>49020</v>
      </c>
      <c r="W90" s="131"/>
      <c r="X90" s="1"/>
      <c r="Y90" s="1"/>
      <c r="Z90" s="1"/>
      <c r="AA90" s="136"/>
      <c r="AB90" s="137"/>
      <c r="AD90" s="137"/>
      <c r="AE90" s="173" t="s">
        <v>122</v>
      </c>
      <c r="AF90" s="174"/>
      <c r="AG90" s="175">
        <v>7610000</v>
      </c>
      <c r="AH90" s="137" t="s">
        <v>120</v>
      </c>
      <c r="AJ90" s="137"/>
      <c r="AL90" s="137"/>
    </row>
    <row r="91" spans="1:38" ht="31.5" thickBot="1" x14ac:dyDescent="0.75">
      <c r="A91" s="132"/>
      <c r="B91" s="150" t="s">
        <v>123</v>
      </c>
      <c r="C91" s="176"/>
      <c r="D91" s="176"/>
      <c r="E91" s="176"/>
      <c r="F91" s="176"/>
      <c r="G91" s="154"/>
      <c r="H91" s="154" t="e">
        <f>SUM(#REF!*2)</f>
        <v>#REF!</v>
      </c>
      <c r="I91" s="144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1"/>
      <c r="X91" s="1"/>
      <c r="Y91" s="1"/>
      <c r="Z91" s="1"/>
      <c r="AA91" s="136"/>
      <c r="AB91" s="137"/>
      <c r="AD91" s="137"/>
      <c r="AE91" s="177" t="s">
        <v>124</v>
      </c>
      <c r="AF91" s="178"/>
      <c r="AG91" s="179">
        <v>2140000</v>
      </c>
      <c r="AJ91" s="137"/>
      <c r="AL91" s="137"/>
    </row>
    <row r="92" spans="1:38" ht="33.75" thickTop="1" x14ac:dyDescent="0.75">
      <c r="A92" s="132"/>
      <c r="B92" s="180" t="s">
        <v>125</v>
      </c>
      <c r="C92" s="149"/>
      <c r="D92" s="146"/>
      <c r="E92" s="146"/>
      <c r="F92" s="146"/>
      <c r="G92" s="149"/>
      <c r="H92" s="181" t="e">
        <f>SUM(H73:H91)</f>
        <v>#REF!</v>
      </c>
      <c r="I92" s="144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82">
        <f>SUM(V73:V91)</f>
        <v>41632971.25</v>
      </c>
      <c r="W92" s="131"/>
      <c r="X92" s="1"/>
      <c r="Y92" s="1"/>
      <c r="Z92" s="1"/>
      <c r="AA92" s="183"/>
      <c r="AB92" s="137"/>
      <c r="AD92" s="137"/>
      <c r="AF92" s="137"/>
      <c r="AH92" s="137"/>
      <c r="AJ92" s="137"/>
      <c r="AL92" s="137"/>
    </row>
    <row r="93" spans="1:38" ht="36" x14ac:dyDescent="0.8">
      <c r="A93" s="184" t="s">
        <v>126</v>
      </c>
      <c r="B93" s="184"/>
      <c r="C93" s="185"/>
      <c r="D93" s="186"/>
      <c r="E93" s="186"/>
      <c r="F93" s="186"/>
      <c r="G93" s="185"/>
      <c r="H93" s="187">
        <v>28280100</v>
      </c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8">
        <v>28280100</v>
      </c>
      <c r="W93" s="187">
        <f>SUM(V92:V93)</f>
        <v>69913071.25</v>
      </c>
      <c r="X93" s="187">
        <v>21000000</v>
      </c>
      <c r="Y93" s="187">
        <v>21000000</v>
      </c>
      <c r="Z93" s="187">
        <v>21000000</v>
      </c>
      <c r="AA93" s="189" t="e">
        <f>SUM(H92:H93)</f>
        <v>#REF!</v>
      </c>
      <c r="AB93" s="137"/>
      <c r="AD93" s="137"/>
      <c r="AF93" s="137"/>
      <c r="AH93" s="137"/>
      <c r="AJ93" s="137"/>
      <c r="AL93" s="137"/>
    </row>
    <row r="94" spans="1:38" ht="36" x14ac:dyDescent="0.55000000000000004">
      <c r="A94" s="190"/>
      <c r="B94" s="191"/>
      <c r="C94" s="192"/>
      <c r="D94" s="193"/>
      <c r="E94" s="193"/>
      <c r="F94" s="193"/>
      <c r="G94" s="194" t="s">
        <v>127</v>
      </c>
      <c r="H94" s="195"/>
      <c r="I94" s="196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 t="s">
        <v>128</v>
      </c>
      <c r="W94" s="198">
        <f>SUM(W70-W93)</f>
        <v>10004602.530000001</v>
      </c>
      <c r="X94" s="199"/>
      <c r="Y94" s="199"/>
      <c r="Z94" s="199"/>
      <c r="AA94" s="200" t="e">
        <f>SUM(AA70-AA93)</f>
        <v>#REF!</v>
      </c>
      <c r="AB94" s="137"/>
      <c r="AD94" s="137"/>
      <c r="AF94" s="137"/>
      <c r="AH94" s="137"/>
      <c r="AJ94" s="137"/>
      <c r="AL94" s="137"/>
    </row>
    <row r="95" spans="1:38" ht="36" x14ac:dyDescent="0.55000000000000004">
      <c r="B95" s="201"/>
      <c r="D95" s="202"/>
      <c r="E95" s="203" t="s">
        <v>129</v>
      </c>
      <c r="F95" s="202"/>
      <c r="G95" s="204"/>
      <c r="H95" s="205"/>
      <c r="I95" s="144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206">
        <v>5000000</v>
      </c>
      <c r="X95" s="1"/>
      <c r="Y95" s="1"/>
      <c r="Z95" s="1"/>
      <c r="AA95" s="207">
        <v>6000000</v>
      </c>
      <c r="AB95" s="137"/>
      <c r="AD95" s="137"/>
      <c r="AF95" s="137"/>
      <c r="AH95" s="137"/>
      <c r="AJ95" s="137"/>
      <c r="AL95" s="137"/>
    </row>
    <row r="96" spans="1:38" ht="36" x14ac:dyDescent="0.55000000000000004">
      <c r="A96" s="208"/>
      <c r="B96" s="209" t="s">
        <v>130</v>
      </c>
      <c r="C96" s="210"/>
      <c r="D96" s="211"/>
      <c r="E96" s="211"/>
      <c r="F96" s="211"/>
      <c r="G96" s="212"/>
      <c r="H96" s="213"/>
      <c r="I96" s="214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6">
        <f>SUM(W94:W95)</f>
        <v>15004602.530000001</v>
      </c>
      <c r="X96" s="199"/>
      <c r="Y96" s="199"/>
      <c r="Z96" s="199"/>
      <c r="AA96" s="200" t="e">
        <f>SUM(AA94:AA95)</f>
        <v>#REF!</v>
      </c>
      <c r="AB96" s="137"/>
      <c r="AD96" s="137"/>
      <c r="AF96" s="137"/>
      <c r="AH96" s="137"/>
      <c r="AJ96" s="137"/>
      <c r="AL96" s="137"/>
    </row>
    <row r="97" spans="1:38" ht="36" x14ac:dyDescent="0.55000000000000004">
      <c r="A97" s="190"/>
      <c r="B97" s="217"/>
      <c r="C97" s="192"/>
      <c r="D97" s="193"/>
      <c r="E97" s="193"/>
      <c r="F97" s="193"/>
      <c r="G97" s="194"/>
      <c r="H97" s="195"/>
      <c r="I97" s="196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8"/>
      <c r="X97" s="199"/>
      <c r="Y97" s="199"/>
      <c r="Z97" s="199"/>
      <c r="AA97" s="200"/>
      <c r="AB97" s="137"/>
      <c r="AD97" s="137"/>
      <c r="AF97" s="137"/>
      <c r="AH97" s="137"/>
      <c r="AJ97" s="137"/>
      <c r="AL97" s="137"/>
    </row>
    <row r="98" spans="1:38" ht="24" x14ac:dyDescent="0.55000000000000004">
      <c r="A98" s="132"/>
      <c r="I98" s="144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1"/>
      <c r="X98" s="1"/>
      <c r="Y98" s="1"/>
      <c r="Z98" s="1"/>
      <c r="AA98" s="136"/>
      <c r="AB98" s="137"/>
      <c r="AD98" s="137"/>
      <c r="AF98" s="137"/>
      <c r="AH98" s="137"/>
      <c r="AJ98" s="137"/>
      <c r="AL98" s="137"/>
    </row>
    <row r="99" spans="1:38" ht="28.5" x14ac:dyDescent="0.55000000000000004">
      <c r="A99" s="132"/>
      <c r="B99" s="218" t="s">
        <v>131</v>
      </c>
      <c r="C99" s="219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1"/>
      <c r="W99" s="220"/>
      <c r="X99" s="220"/>
      <c r="Y99" s="220"/>
      <c r="Z99" s="220"/>
      <c r="AA99" s="220"/>
      <c r="AB99" s="137"/>
      <c r="AD99" s="137"/>
      <c r="AF99" s="137"/>
      <c r="AH99" s="137"/>
      <c r="AJ99" s="137"/>
      <c r="AL99" s="137"/>
    </row>
    <row r="100" spans="1:38" ht="24" x14ac:dyDescent="0.55000000000000004">
      <c r="A100" s="132"/>
      <c r="B100" s="222" t="s">
        <v>132</v>
      </c>
      <c r="C100" s="223"/>
      <c r="D100" s="224"/>
      <c r="E100" s="225"/>
      <c r="F100" s="226"/>
      <c r="G100" s="227"/>
      <c r="H100" s="226">
        <v>3960483.55</v>
      </c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8">
        <v>2544775.65</v>
      </c>
      <c r="W100" s="226"/>
      <c r="X100" s="225">
        <f t="shared" ref="X100:Z100" si="16">SUM(W100*75/100)</f>
        <v>0</v>
      </c>
      <c r="Y100" s="226">
        <f t="shared" si="16"/>
        <v>0</v>
      </c>
      <c r="Z100" s="226">
        <f t="shared" si="16"/>
        <v>0</v>
      </c>
      <c r="AA100" s="226"/>
      <c r="AB100" s="137"/>
      <c r="AD100" s="137"/>
      <c r="AF100" s="137"/>
      <c r="AH100" s="137"/>
      <c r="AJ100" s="137"/>
      <c r="AL100" s="137"/>
    </row>
    <row r="101" spans="1:38" ht="25.5" x14ac:dyDescent="0.55000000000000004">
      <c r="A101" s="132"/>
      <c r="B101" s="229" t="s">
        <v>133</v>
      </c>
      <c r="C101" s="227"/>
      <c r="D101" s="226"/>
      <c r="E101" s="226"/>
      <c r="F101" s="226"/>
      <c r="G101" s="227"/>
      <c r="H101" s="226">
        <v>1405855.87</v>
      </c>
      <c r="I101" s="230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2">
        <v>1203411.8999999999</v>
      </c>
      <c r="W101" s="233"/>
      <c r="X101" s="234"/>
      <c r="Y101" s="1"/>
      <c r="Z101" s="1"/>
      <c r="AA101" s="226"/>
      <c r="AB101" s="137"/>
      <c r="AD101" s="137"/>
      <c r="AF101" s="137"/>
      <c r="AH101" s="137"/>
      <c r="AJ101" s="137"/>
      <c r="AL101" s="137"/>
    </row>
    <row r="102" spans="1:38" ht="25.5" x14ac:dyDescent="0.55000000000000004">
      <c r="A102" s="132"/>
      <c r="B102" s="229" t="s">
        <v>134</v>
      </c>
      <c r="C102" s="227"/>
      <c r="D102" s="226"/>
      <c r="E102" s="226"/>
      <c r="F102" s="226"/>
      <c r="G102" s="227"/>
      <c r="H102" s="226">
        <v>878425</v>
      </c>
      <c r="I102" s="235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2">
        <v>791075</v>
      </c>
      <c r="W102" s="233"/>
      <c r="X102" s="234"/>
      <c r="Y102" s="1"/>
      <c r="Z102" s="1"/>
      <c r="AA102" s="226"/>
      <c r="AB102" s="137"/>
      <c r="AD102" s="137"/>
      <c r="AF102" s="137"/>
      <c r="AH102" s="137"/>
      <c r="AJ102" s="137"/>
      <c r="AL102" s="137"/>
    </row>
    <row r="103" spans="1:38" ht="25.5" x14ac:dyDescent="0.55000000000000004">
      <c r="A103" s="132"/>
      <c r="B103" s="229" t="s">
        <v>135</v>
      </c>
      <c r="C103" s="227"/>
      <c r="D103" s="226"/>
      <c r="E103" s="226"/>
      <c r="F103" s="226"/>
      <c r="G103" s="227"/>
      <c r="H103" s="226">
        <v>402352.5</v>
      </c>
      <c r="I103" s="235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2">
        <v>350284.5</v>
      </c>
      <c r="W103" s="233"/>
      <c r="X103" s="234"/>
      <c r="Y103" s="1"/>
      <c r="Z103" s="1"/>
      <c r="AA103" s="226"/>
      <c r="AB103" s="137"/>
      <c r="AD103" s="137"/>
      <c r="AF103" s="137"/>
      <c r="AH103" s="137"/>
      <c r="AJ103" s="137"/>
      <c r="AL103" s="137"/>
    </row>
    <row r="104" spans="1:38" ht="25.5" x14ac:dyDescent="0.55000000000000004">
      <c r="A104" s="132"/>
      <c r="B104" s="229" t="s">
        <v>136</v>
      </c>
      <c r="C104" s="227"/>
      <c r="D104" s="226"/>
      <c r="E104" s="226"/>
      <c r="F104" s="226"/>
      <c r="G104" s="227"/>
      <c r="H104" s="226">
        <v>792662.03</v>
      </c>
      <c r="I104" s="235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2">
        <v>729629.72</v>
      </c>
      <c r="W104" s="233"/>
      <c r="X104" s="234"/>
      <c r="Y104" s="1"/>
      <c r="Z104" s="1"/>
      <c r="AA104" s="226"/>
      <c r="AB104" s="137"/>
      <c r="AD104" s="137"/>
      <c r="AF104" s="137"/>
      <c r="AH104" s="137"/>
      <c r="AJ104" s="137"/>
      <c r="AL104" s="137"/>
    </row>
    <row r="105" spans="1:38" ht="25.5" x14ac:dyDescent="0.55000000000000004">
      <c r="A105" s="132"/>
      <c r="B105" s="229" t="s">
        <v>137</v>
      </c>
      <c r="C105" s="227"/>
      <c r="D105" s="226"/>
      <c r="E105" s="226"/>
      <c r="F105" s="226"/>
      <c r="G105" s="227"/>
      <c r="H105" s="226">
        <v>1442000</v>
      </c>
      <c r="I105" s="235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2">
        <v>1877000</v>
      </c>
      <c r="W105" s="233"/>
      <c r="X105" s="234"/>
      <c r="Y105" s="1"/>
      <c r="Z105" s="1"/>
      <c r="AA105" s="226"/>
      <c r="AB105" s="137"/>
      <c r="AD105" s="137"/>
      <c r="AF105" s="137"/>
      <c r="AH105" s="137"/>
      <c r="AJ105" s="137"/>
      <c r="AL105" s="137"/>
    </row>
    <row r="106" spans="1:38" ht="25.5" x14ac:dyDescent="0.55000000000000004">
      <c r="A106" s="132"/>
      <c r="B106" s="229" t="s">
        <v>138</v>
      </c>
      <c r="C106" s="227"/>
      <c r="D106" s="226"/>
      <c r="E106" s="226"/>
      <c r="F106" s="226"/>
      <c r="G106" s="227"/>
      <c r="H106" s="226">
        <v>0</v>
      </c>
      <c r="I106" s="235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2">
        <v>21300</v>
      </c>
      <c r="W106" s="233"/>
      <c r="X106" s="234"/>
      <c r="Y106" s="1"/>
      <c r="Z106" s="1"/>
      <c r="AA106" s="226"/>
      <c r="AB106" s="137"/>
      <c r="AD106" s="137"/>
      <c r="AF106" s="137"/>
      <c r="AH106" s="137"/>
      <c r="AJ106" s="137"/>
      <c r="AL106" s="137"/>
    </row>
    <row r="107" spans="1:38" ht="25.5" x14ac:dyDescent="0.55000000000000004">
      <c r="A107" s="132"/>
      <c r="B107" s="229" t="s">
        <v>139</v>
      </c>
      <c r="C107" s="227"/>
      <c r="D107" s="226"/>
      <c r="E107" s="226"/>
      <c r="F107" s="226"/>
      <c r="G107" s="227"/>
      <c r="H107" s="226">
        <v>0</v>
      </c>
      <c r="I107" s="235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2">
        <v>24200</v>
      </c>
      <c r="W107" s="233"/>
      <c r="X107" s="234"/>
      <c r="Y107" s="1"/>
      <c r="Z107" s="1"/>
      <c r="AA107" s="226"/>
      <c r="AB107" s="137"/>
      <c r="AD107" s="137"/>
      <c r="AF107" s="137"/>
      <c r="AH107" s="137"/>
      <c r="AJ107" s="137"/>
      <c r="AL107" s="137"/>
    </row>
    <row r="108" spans="1:38" ht="25.5" x14ac:dyDescent="0.55000000000000004">
      <c r="A108" s="132"/>
      <c r="B108" s="229" t="s">
        <v>140</v>
      </c>
      <c r="C108" s="227"/>
      <c r="D108" s="226"/>
      <c r="E108" s="226"/>
      <c r="F108" s="226"/>
      <c r="G108" s="227"/>
      <c r="H108" s="226">
        <v>54701</v>
      </c>
      <c r="I108" s="235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2">
        <v>52967</v>
      </c>
      <c r="W108" s="233"/>
      <c r="X108" s="234"/>
      <c r="Y108" s="1"/>
      <c r="Z108" s="1"/>
      <c r="AA108" s="226"/>
      <c r="AB108" s="137"/>
      <c r="AD108" s="137"/>
      <c r="AF108" s="137"/>
      <c r="AH108" s="137"/>
      <c r="AJ108" s="137"/>
      <c r="AL108" s="137"/>
    </row>
    <row r="109" spans="1:38" ht="25.5" x14ac:dyDescent="0.55000000000000004">
      <c r="A109" s="132"/>
      <c r="B109" s="229" t="s">
        <v>141</v>
      </c>
      <c r="C109" s="227"/>
      <c r="D109" s="226"/>
      <c r="E109" s="226"/>
      <c r="F109" s="226"/>
      <c r="G109" s="227"/>
      <c r="H109" s="226">
        <v>338910.3</v>
      </c>
      <c r="I109" s="235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2">
        <v>326472.3</v>
      </c>
      <c r="W109" s="233"/>
      <c r="X109" s="234"/>
      <c r="Y109" s="1"/>
      <c r="Z109" s="1"/>
      <c r="AA109" s="226"/>
      <c r="AB109" s="137"/>
      <c r="AD109" s="137"/>
      <c r="AF109" s="137"/>
      <c r="AH109" s="137"/>
      <c r="AJ109" s="137"/>
      <c r="AL109" s="137"/>
    </row>
    <row r="110" spans="1:38" ht="25.5" x14ac:dyDescent="0.55000000000000004">
      <c r="A110" s="132"/>
      <c r="B110" s="229" t="s">
        <v>142</v>
      </c>
      <c r="C110" s="227"/>
      <c r="D110" s="226"/>
      <c r="E110" s="226"/>
      <c r="F110" s="226"/>
      <c r="G110" s="227"/>
      <c r="H110" s="226">
        <v>3546180</v>
      </c>
      <c r="I110" s="235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2">
        <v>1061775</v>
      </c>
      <c r="W110" s="233"/>
      <c r="X110" s="234"/>
      <c r="Y110" s="1"/>
      <c r="Z110" s="1"/>
      <c r="AA110" s="226"/>
      <c r="AB110" s="137"/>
      <c r="AD110" s="137"/>
      <c r="AF110" s="137"/>
      <c r="AH110" s="137"/>
      <c r="AJ110" s="137"/>
      <c r="AL110" s="137"/>
    </row>
    <row r="111" spans="1:38" ht="25.5" x14ac:dyDescent="0.55000000000000004">
      <c r="A111" s="132"/>
      <c r="B111" s="229" t="s">
        <v>143</v>
      </c>
      <c r="C111" s="223"/>
      <c r="D111" s="224"/>
      <c r="E111" s="224"/>
      <c r="F111" s="224"/>
      <c r="G111" s="236"/>
      <c r="H111" s="226">
        <v>369134.24</v>
      </c>
      <c r="I111" s="235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2">
        <v>333492.86</v>
      </c>
      <c r="W111" s="233"/>
      <c r="X111" s="234"/>
      <c r="Y111" s="1"/>
      <c r="Z111" s="1"/>
      <c r="AA111" s="226"/>
      <c r="AB111" s="137"/>
      <c r="AD111" s="137"/>
      <c r="AF111" s="137"/>
      <c r="AH111" s="137"/>
      <c r="AJ111" s="137"/>
      <c r="AL111" s="137"/>
    </row>
    <row r="112" spans="1:38" ht="25.5" x14ac:dyDescent="0.55000000000000004">
      <c r="A112" s="132"/>
      <c r="B112" s="237" t="s">
        <v>144</v>
      </c>
      <c r="C112" s="238"/>
      <c r="D112" s="224"/>
      <c r="E112" s="224"/>
      <c r="F112" s="224"/>
      <c r="G112" s="236"/>
      <c r="H112" s="226">
        <v>955500</v>
      </c>
      <c r="I112" s="235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2">
        <v>935100</v>
      </c>
      <c r="W112" s="233"/>
      <c r="X112" s="234"/>
      <c r="Y112" s="1"/>
      <c r="Z112" s="1"/>
      <c r="AA112" s="226"/>
      <c r="AB112" s="137"/>
      <c r="AD112" s="137"/>
      <c r="AF112" s="137"/>
      <c r="AH112" s="137"/>
      <c r="AJ112" s="137"/>
      <c r="AL112" s="137"/>
    </row>
    <row r="113" spans="1:41" ht="25.15" customHeight="1" x14ac:dyDescent="0.55000000000000004">
      <c r="A113" s="132"/>
      <c r="B113" s="229" t="s">
        <v>145</v>
      </c>
      <c r="C113" s="239"/>
      <c r="D113" s="224"/>
      <c r="E113" s="224"/>
      <c r="F113" s="224"/>
      <c r="G113" s="240"/>
      <c r="H113" s="226">
        <f>4533067.88-H110</f>
        <v>986887.87999999989</v>
      </c>
      <c r="I113" s="235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2">
        <v>783416.52</v>
      </c>
      <c r="W113" s="233"/>
      <c r="X113" s="234"/>
      <c r="Y113" s="1"/>
      <c r="Z113" s="1"/>
      <c r="AA113" s="226"/>
      <c r="AB113" s="137"/>
      <c r="AD113" s="137"/>
      <c r="AF113" s="137"/>
      <c r="AH113" s="137"/>
      <c r="AJ113" s="137"/>
      <c r="AL113" s="137"/>
    </row>
    <row r="114" spans="1:41" ht="25.15" customHeight="1" x14ac:dyDescent="0.55000000000000004">
      <c r="A114" s="241"/>
      <c r="B114" s="242" t="s">
        <v>146</v>
      </c>
      <c r="C114" s="243"/>
      <c r="D114" s="243"/>
      <c r="E114" s="243"/>
      <c r="F114" s="243"/>
      <c r="G114" s="243"/>
      <c r="H114" s="243"/>
      <c r="I114" s="244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45">
        <f>SUM(V100:V113)</f>
        <v>11034900.449999999</v>
      </c>
      <c r="W114" s="233"/>
      <c r="X114" s="234"/>
      <c r="Y114" s="1"/>
      <c r="Z114" s="1"/>
      <c r="AA114" s="226"/>
      <c r="AB114" s="137"/>
      <c r="AD114" s="137"/>
      <c r="AF114" s="137"/>
      <c r="AH114" s="137"/>
      <c r="AJ114" s="137"/>
      <c r="AL114" s="137"/>
    </row>
    <row r="115" spans="1:41" ht="25.15" customHeight="1" x14ac:dyDescent="0.55000000000000004">
      <c r="A115" s="132"/>
      <c r="B115" s="161"/>
      <c r="C115" s="246"/>
      <c r="D115" s="146"/>
      <c r="E115" s="146"/>
      <c r="F115" s="146"/>
      <c r="G115" s="147"/>
      <c r="H115" s="147"/>
      <c r="I115" s="147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1"/>
      <c r="X115" s="1"/>
      <c r="Y115" s="1"/>
      <c r="Z115" s="1"/>
      <c r="AA115" s="136"/>
      <c r="AB115" s="137"/>
      <c r="AD115" s="137"/>
      <c r="AF115" s="137"/>
      <c r="AH115" s="137"/>
      <c r="AJ115" s="137"/>
      <c r="AL115" s="137"/>
    </row>
    <row r="116" spans="1:41" ht="31.9" customHeight="1" x14ac:dyDescent="0.9">
      <c r="A116" s="247" t="s">
        <v>147</v>
      </c>
      <c r="B116" s="248"/>
      <c r="C116" s="249"/>
      <c r="D116" s="250"/>
      <c r="E116" s="250"/>
      <c r="F116" s="250"/>
      <c r="G116" s="251"/>
      <c r="H116" s="147"/>
      <c r="I116" s="147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1"/>
      <c r="X116" s="1"/>
      <c r="Y116" s="1"/>
      <c r="Z116" s="1"/>
      <c r="AA116" s="136"/>
      <c r="AB116" s="137"/>
      <c r="AD116" s="137"/>
      <c r="AF116" s="137"/>
      <c r="AH116" s="137"/>
      <c r="AJ116" s="137"/>
      <c r="AL116" s="137"/>
    </row>
    <row r="117" spans="1:41" ht="25.15" customHeight="1" x14ac:dyDescent="0.55000000000000004">
      <c r="A117" s="252"/>
      <c r="B117" s="253" t="s">
        <v>7</v>
      </c>
      <c r="C117" s="254"/>
      <c r="D117" s="255"/>
      <c r="E117" s="255"/>
      <c r="F117" s="255"/>
      <c r="G117" s="256"/>
      <c r="H117" s="257" t="s">
        <v>148</v>
      </c>
      <c r="I117" s="162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1"/>
      <c r="X117" s="1"/>
      <c r="Y117" s="1"/>
      <c r="Z117" s="1"/>
      <c r="AA117" s="136"/>
      <c r="AB117" s="137"/>
      <c r="AD117" s="137"/>
      <c r="AF117" s="137"/>
      <c r="AH117" s="137"/>
      <c r="AJ117" s="137"/>
      <c r="AL117" s="137"/>
    </row>
    <row r="118" spans="1:41" ht="30.75" customHeight="1" x14ac:dyDescent="0.9">
      <c r="A118" s="258"/>
      <c r="B118" s="259" t="s">
        <v>132</v>
      </c>
      <c r="C118" s="260"/>
      <c r="D118" s="261"/>
      <c r="E118" s="261"/>
      <c r="F118" s="261"/>
      <c r="G118" s="260"/>
      <c r="H118" s="262">
        <v>4078503.95</v>
      </c>
      <c r="I118" s="147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263">
        <v>3075168.64</v>
      </c>
      <c r="W118" s="131"/>
      <c r="X118" s="1"/>
      <c r="Y118" s="1"/>
      <c r="Z118" s="1"/>
      <c r="AA118" s="136"/>
      <c r="AB118" s="137"/>
      <c r="AD118" s="137"/>
      <c r="AF118" s="137"/>
      <c r="AH118" s="137"/>
      <c r="AJ118" s="137"/>
      <c r="AL118" s="137"/>
    </row>
    <row r="119" spans="1:41" ht="30.75" customHeight="1" x14ac:dyDescent="0.9">
      <c r="A119" s="258"/>
      <c r="B119" s="259" t="s">
        <v>133</v>
      </c>
      <c r="C119" s="260"/>
      <c r="D119" s="261"/>
      <c r="E119" s="261"/>
      <c r="F119" s="261"/>
      <c r="G119" s="260"/>
      <c r="H119" s="262">
        <v>1319923.06</v>
      </c>
      <c r="I119" s="147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263">
        <v>967620.53</v>
      </c>
      <c r="W119" s="131"/>
      <c r="X119" s="1"/>
      <c r="Y119" s="1"/>
      <c r="Z119" s="1"/>
      <c r="AA119" s="136"/>
      <c r="AB119" s="137"/>
      <c r="AD119" s="137"/>
      <c r="AF119" s="137"/>
      <c r="AH119" s="137"/>
      <c r="AJ119" s="137"/>
      <c r="AL119" s="137"/>
    </row>
    <row r="120" spans="1:41" ht="30.75" customHeight="1" x14ac:dyDescent="0.9">
      <c r="A120" s="258"/>
      <c r="B120" s="259" t="s">
        <v>134</v>
      </c>
      <c r="C120" s="260"/>
      <c r="D120" s="261"/>
      <c r="E120" s="261"/>
      <c r="F120" s="261"/>
      <c r="G120" s="260"/>
      <c r="H120" s="262">
        <v>365164.2</v>
      </c>
      <c r="I120" s="147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263">
        <v>379582.9</v>
      </c>
      <c r="W120" s="131"/>
      <c r="X120" s="1"/>
      <c r="Y120" s="1"/>
      <c r="Z120" s="1"/>
      <c r="AA120" s="136"/>
      <c r="AB120" s="137"/>
      <c r="AD120" s="137"/>
      <c r="AF120" s="137"/>
      <c r="AH120" s="137"/>
      <c r="AJ120" s="137"/>
      <c r="AL120" s="137"/>
    </row>
    <row r="121" spans="1:41" ht="30.75" customHeight="1" x14ac:dyDescent="0.9">
      <c r="A121" s="258"/>
      <c r="B121" s="259" t="s">
        <v>149</v>
      </c>
      <c r="C121" s="260"/>
      <c r="D121" s="261"/>
      <c r="E121" s="261"/>
      <c r="F121" s="261"/>
      <c r="G121" s="260"/>
      <c r="H121" s="262">
        <v>316368.21999999997</v>
      </c>
      <c r="I121" s="147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263">
        <v>260236.56</v>
      </c>
      <c r="W121" s="131"/>
      <c r="X121" s="1"/>
      <c r="Y121" s="1"/>
      <c r="Z121" s="1"/>
      <c r="AA121" s="136"/>
      <c r="AB121" s="137"/>
      <c r="AD121" s="137"/>
      <c r="AF121" s="137"/>
      <c r="AH121" s="137"/>
      <c r="AJ121" s="137"/>
      <c r="AL121" s="137"/>
    </row>
    <row r="122" spans="1:41" ht="30.75" customHeight="1" x14ac:dyDescent="0.9">
      <c r="A122" s="132"/>
      <c r="B122" s="259" t="s">
        <v>150</v>
      </c>
      <c r="C122" s="260"/>
      <c r="D122" s="261"/>
      <c r="E122" s="261"/>
      <c r="F122" s="261"/>
      <c r="G122" s="260"/>
      <c r="H122" s="262">
        <v>50363</v>
      </c>
      <c r="I122" s="147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263">
        <v>188461.26</v>
      </c>
      <c r="W122" s="131"/>
      <c r="X122" s="1"/>
      <c r="Y122" s="1"/>
      <c r="Z122" s="1"/>
      <c r="AA122" s="136"/>
      <c r="AB122" s="137"/>
      <c r="AD122" s="137"/>
      <c r="AF122" s="137"/>
      <c r="AH122" s="137"/>
      <c r="AJ122" s="137"/>
      <c r="AL122" s="137"/>
    </row>
    <row r="123" spans="1:41" ht="25.15" customHeight="1" x14ac:dyDescent="0.7">
      <c r="A123" s="264"/>
      <c r="B123" s="265"/>
      <c r="C123" s="266"/>
      <c r="D123" s="261"/>
      <c r="E123" s="261"/>
      <c r="F123" s="255"/>
      <c r="G123" s="267" t="s">
        <v>34</v>
      </c>
      <c r="H123" s="268">
        <f>SUM(H118:H122)</f>
        <v>6130322.4299999997</v>
      </c>
      <c r="I123" s="269" t="s">
        <v>151</v>
      </c>
      <c r="J123" s="270"/>
      <c r="K123" s="270"/>
      <c r="L123" s="270"/>
      <c r="M123" s="270"/>
      <c r="N123" s="270"/>
      <c r="O123" s="270"/>
      <c r="P123" s="270"/>
      <c r="Q123" s="270"/>
      <c r="R123" s="270"/>
      <c r="S123" s="270"/>
      <c r="T123" s="270"/>
      <c r="U123" s="270"/>
      <c r="V123" s="270">
        <f>SUM(V118:V122)</f>
        <v>4871069.8899999997</v>
      </c>
      <c r="W123" s="131"/>
      <c r="X123" s="1"/>
      <c r="Y123" s="1"/>
      <c r="Z123" s="1"/>
      <c r="AA123" s="136"/>
      <c r="AB123" s="137"/>
      <c r="AD123" s="137"/>
      <c r="AF123" s="137"/>
      <c r="AH123" s="137"/>
      <c r="AJ123" s="137"/>
      <c r="AL123" s="137"/>
    </row>
    <row r="124" spans="1:41" ht="25.15" customHeight="1" x14ac:dyDescent="0.8">
      <c r="A124" s="132"/>
      <c r="B124" s="271"/>
      <c r="C124" s="272"/>
      <c r="D124" s="273"/>
      <c r="E124" s="273"/>
      <c r="F124" s="273"/>
      <c r="G124" s="272"/>
      <c r="H124" s="147"/>
      <c r="I124" s="147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1"/>
      <c r="X124" s="1"/>
      <c r="Y124" s="1"/>
      <c r="Z124" s="1"/>
      <c r="AA124" s="136"/>
      <c r="AB124" s="137"/>
      <c r="AD124" s="137"/>
      <c r="AF124" s="137"/>
      <c r="AH124" s="137"/>
      <c r="AJ124" s="137"/>
      <c r="AL124" s="137"/>
    </row>
    <row r="125" spans="1:41" ht="25.15" customHeight="1" x14ac:dyDescent="0.8">
      <c r="A125" s="132"/>
      <c r="B125" s="271"/>
      <c r="C125" s="272"/>
      <c r="D125" s="273"/>
      <c r="E125" s="273"/>
      <c r="F125" s="273"/>
      <c r="G125" s="272"/>
      <c r="H125" s="147"/>
      <c r="I125" s="147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1"/>
      <c r="X125" s="1"/>
      <c r="Y125" s="1"/>
      <c r="Z125" s="1"/>
      <c r="AA125" s="136"/>
      <c r="AB125" s="137"/>
      <c r="AD125" s="137"/>
      <c r="AF125" s="137"/>
      <c r="AH125" s="137"/>
      <c r="AJ125" s="137"/>
      <c r="AL125" s="137"/>
    </row>
    <row r="126" spans="1:41" ht="25.15" customHeight="1" x14ac:dyDescent="0.8">
      <c r="A126" s="132"/>
      <c r="B126" s="271"/>
      <c r="C126" s="272"/>
      <c r="D126" s="273"/>
      <c r="E126" s="273"/>
      <c r="F126" s="273"/>
      <c r="G126" s="272"/>
      <c r="H126" s="147"/>
      <c r="I126" s="147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1"/>
      <c r="X126" s="1"/>
      <c r="Y126" s="1"/>
      <c r="Z126" s="1"/>
      <c r="AA126" s="136"/>
      <c r="AB126" s="137"/>
      <c r="AD126" s="137"/>
      <c r="AF126" s="137"/>
      <c r="AH126" s="137"/>
      <c r="AJ126" s="137"/>
      <c r="AL126" s="137"/>
      <c r="AN126" s="274"/>
      <c r="AO126" s="274"/>
    </row>
    <row r="127" spans="1:41" ht="25.15" customHeight="1" x14ac:dyDescent="0.8">
      <c r="A127" s="132"/>
      <c r="B127" s="271"/>
      <c r="C127" s="272"/>
      <c r="D127" s="273"/>
      <c r="E127" s="273"/>
      <c r="F127" s="273"/>
      <c r="G127" s="272"/>
      <c r="H127" s="147"/>
      <c r="I127" s="147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1"/>
      <c r="X127" s="1"/>
      <c r="Y127" s="1"/>
      <c r="Z127" s="1"/>
      <c r="AA127" s="136"/>
      <c r="AB127" s="137"/>
      <c r="AD127" s="137"/>
      <c r="AF127" s="137"/>
      <c r="AH127" s="137"/>
      <c r="AJ127" s="137"/>
      <c r="AL127" s="137"/>
      <c r="AN127" s="127"/>
      <c r="AO127" s="127"/>
    </row>
    <row r="128" spans="1:41" ht="25.15" customHeight="1" x14ac:dyDescent="0.8">
      <c r="A128" s="132"/>
      <c r="B128" s="271"/>
      <c r="C128" s="272"/>
      <c r="D128" s="273"/>
      <c r="E128" s="273"/>
      <c r="F128" s="273"/>
      <c r="G128" s="272"/>
      <c r="H128" s="147"/>
      <c r="I128" s="147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1"/>
      <c r="X128" s="1"/>
      <c r="Y128" s="1"/>
      <c r="Z128" s="1"/>
      <c r="AA128" s="136"/>
      <c r="AB128" s="137"/>
      <c r="AD128" s="137"/>
      <c r="AF128" s="137"/>
      <c r="AH128" s="137"/>
      <c r="AJ128" s="137"/>
      <c r="AL128" s="137"/>
      <c r="AN128" s="127"/>
      <c r="AO128" s="127"/>
    </row>
    <row r="129" spans="1:41" ht="25.15" customHeight="1" x14ac:dyDescent="0.8">
      <c r="A129" s="132"/>
      <c r="B129" s="271"/>
      <c r="C129" s="272"/>
      <c r="D129" s="273"/>
      <c r="E129" s="273"/>
      <c r="F129" s="273"/>
      <c r="G129" s="272"/>
      <c r="H129" s="147"/>
      <c r="I129" s="147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1"/>
      <c r="X129" s="1"/>
      <c r="Y129" s="1"/>
      <c r="Z129" s="1"/>
      <c r="AA129" s="136"/>
      <c r="AB129" s="137"/>
      <c r="AD129" s="137"/>
      <c r="AF129" s="137"/>
      <c r="AH129" s="137"/>
      <c r="AJ129" s="137"/>
      <c r="AL129" s="137"/>
      <c r="AN129" s="127"/>
      <c r="AO129" s="127"/>
    </row>
    <row r="130" spans="1:41" ht="25.15" customHeight="1" x14ac:dyDescent="0.8">
      <c r="A130" s="132"/>
      <c r="B130" s="271"/>
      <c r="C130" s="272"/>
      <c r="D130" s="273"/>
      <c r="E130" s="273"/>
      <c r="F130" s="273"/>
      <c r="G130" s="272"/>
      <c r="H130" s="147"/>
      <c r="I130" s="147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1"/>
      <c r="X130" s="1"/>
      <c r="Y130" s="1"/>
      <c r="Z130" s="1"/>
      <c r="AA130" s="136"/>
      <c r="AB130" s="137"/>
      <c r="AD130" s="137"/>
      <c r="AF130" s="137"/>
      <c r="AH130" s="137"/>
      <c r="AJ130" s="137"/>
      <c r="AL130" s="137"/>
      <c r="AN130" s="127"/>
      <c r="AO130" s="127"/>
    </row>
    <row r="131" spans="1:41" ht="25.15" customHeight="1" x14ac:dyDescent="0.75">
      <c r="A131" s="132"/>
      <c r="B131" s="275"/>
      <c r="C131" s="276"/>
      <c r="D131" s="273"/>
      <c r="E131" s="273"/>
      <c r="F131" s="273"/>
      <c r="G131" s="147"/>
      <c r="H131" s="147"/>
      <c r="I131" s="147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1"/>
      <c r="X131" s="1"/>
      <c r="Y131" s="1"/>
      <c r="Z131" s="1"/>
      <c r="AA131" s="136"/>
      <c r="AB131" s="137"/>
      <c r="AD131" s="137"/>
      <c r="AF131" s="137"/>
      <c r="AH131" s="137"/>
      <c r="AJ131" s="137"/>
      <c r="AL131" s="137"/>
    </row>
    <row r="132" spans="1:41" ht="25.15" customHeight="1" x14ac:dyDescent="0.9">
      <c r="A132" s="132"/>
      <c r="B132" s="277"/>
      <c r="C132" s="278"/>
      <c r="D132" s="273"/>
      <c r="E132" s="273"/>
      <c r="F132" s="273"/>
      <c r="G132" s="147"/>
      <c r="H132" s="147"/>
      <c r="I132" s="147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1"/>
      <c r="X132" s="1"/>
      <c r="Y132" s="1"/>
      <c r="Z132" s="1"/>
      <c r="AA132" s="136"/>
      <c r="AB132" s="137"/>
      <c r="AD132" s="137"/>
      <c r="AF132" s="137"/>
      <c r="AH132" s="137"/>
      <c r="AJ132" s="137"/>
      <c r="AL132" s="137"/>
    </row>
    <row r="133" spans="1:41" ht="25.15" customHeight="1" x14ac:dyDescent="0.75">
      <c r="A133" s="132"/>
      <c r="B133" s="201"/>
      <c r="C133" s="279"/>
      <c r="D133" s="273"/>
      <c r="E133" s="273"/>
      <c r="F133" s="273"/>
      <c r="G133" s="147"/>
      <c r="H133" s="147"/>
      <c r="I133" s="147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1"/>
      <c r="X133" s="1"/>
      <c r="Y133" s="1"/>
      <c r="Z133" s="1"/>
      <c r="AA133" s="136"/>
      <c r="AB133" s="137"/>
      <c r="AD133" s="137"/>
      <c r="AF133" s="137"/>
      <c r="AH133" s="137"/>
      <c r="AJ133" s="137"/>
      <c r="AL133" s="137"/>
    </row>
    <row r="134" spans="1:41" ht="25.15" customHeight="1" x14ac:dyDescent="0.75">
      <c r="A134" s="132"/>
      <c r="B134" s="265"/>
      <c r="C134" s="276"/>
      <c r="D134" s="273"/>
      <c r="E134" s="273"/>
      <c r="F134" s="273"/>
      <c r="G134" s="147"/>
      <c r="H134" s="147"/>
      <c r="I134" s="147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1"/>
      <c r="X134" s="1"/>
      <c r="Y134" s="1"/>
      <c r="Z134" s="1"/>
      <c r="AA134" s="136"/>
      <c r="AB134" s="137"/>
      <c r="AD134" s="137"/>
      <c r="AF134" s="137"/>
      <c r="AH134" s="137"/>
      <c r="AJ134" s="137"/>
      <c r="AL134" s="137"/>
    </row>
    <row r="135" spans="1:41" ht="25.15" customHeight="1" x14ac:dyDescent="0.75">
      <c r="A135" s="132"/>
      <c r="B135" s="275"/>
      <c r="C135" s="276"/>
      <c r="D135" s="273"/>
      <c r="E135" s="273"/>
      <c r="F135" s="273"/>
      <c r="G135" s="280"/>
      <c r="H135" s="280"/>
      <c r="I135" s="147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1"/>
      <c r="X135" s="1"/>
      <c r="Y135" s="1"/>
      <c r="Z135" s="1"/>
      <c r="AA135" s="136"/>
      <c r="AB135" s="137"/>
      <c r="AD135" s="137"/>
      <c r="AF135" s="137"/>
      <c r="AH135" s="137"/>
      <c r="AJ135" s="137"/>
      <c r="AL135" s="137"/>
    </row>
    <row r="136" spans="1:41" ht="25.15" customHeight="1" x14ac:dyDescent="0.75">
      <c r="A136" s="132"/>
      <c r="B136" s="275"/>
      <c r="C136" s="276"/>
      <c r="D136" s="273"/>
      <c r="E136" s="273"/>
      <c r="F136" s="273"/>
      <c r="G136" s="280"/>
      <c r="H136" s="280"/>
      <c r="I136" s="147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1"/>
      <c r="X136" s="1"/>
      <c r="Y136" s="1"/>
      <c r="Z136" s="1"/>
      <c r="AA136" s="136"/>
      <c r="AB136" s="137"/>
      <c r="AD136" s="137"/>
      <c r="AF136" s="137"/>
      <c r="AH136" s="137"/>
      <c r="AJ136" s="137"/>
      <c r="AL136" s="137"/>
    </row>
    <row r="137" spans="1:41" ht="25.15" customHeight="1" x14ac:dyDescent="0.55000000000000004">
      <c r="A137" s="132"/>
      <c r="B137" s="147"/>
      <c r="C137" s="147"/>
      <c r="D137" s="147"/>
      <c r="E137" s="147"/>
      <c r="F137" s="147"/>
      <c r="G137" s="147"/>
      <c r="H137" s="147"/>
      <c r="I137" s="147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1"/>
      <c r="X137" s="1"/>
      <c r="Y137" s="1"/>
      <c r="Z137" s="1"/>
      <c r="AA137" s="136"/>
      <c r="AB137" s="137"/>
      <c r="AD137" s="137"/>
      <c r="AF137" s="137"/>
      <c r="AH137" s="137"/>
      <c r="AJ137" s="137"/>
      <c r="AL137" s="137"/>
    </row>
    <row r="138" spans="1:41" ht="25.15" customHeight="1" x14ac:dyDescent="0.55000000000000004">
      <c r="A138" s="1"/>
      <c r="B138" s="1"/>
      <c r="C138" s="1"/>
      <c r="D138" s="1"/>
      <c r="E138" s="1"/>
      <c r="F138" s="1"/>
      <c r="G138" s="1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1"/>
      <c r="X138" s="1"/>
      <c r="Y138" s="1"/>
      <c r="Z138" s="1"/>
      <c r="AA138" s="136"/>
      <c r="AB138" s="137"/>
      <c r="AD138" s="137"/>
      <c r="AF138" s="137"/>
      <c r="AH138" s="137"/>
      <c r="AJ138" s="137"/>
      <c r="AL138" s="137"/>
    </row>
    <row r="139" spans="1:41" ht="25.15" customHeight="1" x14ac:dyDescent="0.55000000000000004">
      <c r="A139" s="1"/>
      <c r="B139" s="1"/>
      <c r="C139" s="1"/>
      <c r="D139" s="1"/>
      <c r="E139" s="1"/>
      <c r="F139" s="1"/>
      <c r="G139" s="1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1"/>
      <c r="X139" s="1"/>
      <c r="Y139" s="1"/>
      <c r="Z139" s="1"/>
      <c r="AA139" s="136"/>
      <c r="AB139" s="137"/>
      <c r="AD139" s="137"/>
      <c r="AF139" s="137"/>
      <c r="AH139" s="137"/>
      <c r="AJ139" s="137"/>
      <c r="AL139" s="137"/>
    </row>
    <row r="140" spans="1:41" ht="25.15" customHeight="1" x14ac:dyDescent="0.55000000000000004">
      <c r="A140" s="1"/>
      <c r="B140" s="1"/>
      <c r="C140" s="1"/>
      <c r="D140" s="1"/>
      <c r="E140" s="1"/>
      <c r="F140" s="1"/>
      <c r="G140" s="1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1"/>
      <c r="X140" s="1"/>
      <c r="Y140" s="1"/>
      <c r="Z140" s="1"/>
      <c r="AA140" s="136"/>
      <c r="AB140" s="137"/>
      <c r="AD140" s="137"/>
      <c r="AF140" s="137"/>
      <c r="AH140" s="137"/>
      <c r="AJ140" s="137"/>
      <c r="AL140" s="137"/>
    </row>
    <row r="141" spans="1:41" ht="25.15" customHeight="1" x14ac:dyDescent="0.55000000000000004">
      <c r="A141" s="1"/>
      <c r="B141" s="1"/>
      <c r="C141" s="1"/>
      <c r="D141" s="1"/>
      <c r="E141" s="1"/>
      <c r="F141" s="1"/>
      <c r="G141" s="1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1"/>
      <c r="X141" s="1"/>
      <c r="Y141" s="1"/>
      <c r="Z141" s="1"/>
      <c r="AA141" s="136"/>
      <c r="AB141" s="137"/>
      <c r="AD141" s="137"/>
      <c r="AF141" s="137"/>
      <c r="AH141" s="137"/>
      <c r="AJ141" s="137"/>
      <c r="AL141" s="137"/>
    </row>
    <row r="142" spans="1:41" ht="25.15" customHeight="1" x14ac:dyDescent="0.55000000000000004">
      <c r="A142" s="1"/>
      <c r="B142" s="1"/>
      <c r="C142" s="1"/>
      <c r="D142" s="1"/>
      <c r="E142" s="1"/>
      <c r="F142" s="1"/>
      <c r="G142" s="1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1"/>
      <c r="X142" s="1"/>
      <c r="Y142" s="1"/>
      <c r="Z142" s="1"/>
      <c r="AA142" s="136"/>
      <c r="AB142" s="137"/>
      <c r="AD142" s="137"/>
      <c r="AF142" s="137"/>
      <c r="AH142" s="137"/>
      <c r="AJ142" s="137"/>
      <c r="AL142" s="137"/>
    </row>
    <row r="143" spans="1:41" ht="25.15" customHeight="1" x14ac:dyDescent="0.55000000000000004">
      <c r="A143" s="1"/>
      <c r="B143" s="1"/>
      <c r="C143" s="1"/>
      <c r="D143" s="1"/>
      <c r="E143" s="1"/>
      <c r="F143" s="1"/>
      <c r="G143" s="1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1"/>
      <c r="X143" s="1"/>
      <c r="Y143" s="1"/>
      <c r="Z143" s="1"/>
      <c r="AA143" s="136"/>
      <c r="AB143" s="137"/>
      <c r="AD143" s="137"/>
      <c r="AF143" s="137"/>
      <c r="AH143" s="137"/>
      <c r="AJ143" s="137"/>
      <c r="AL143" s="137"/>
    </row>
    <row r="144" spans="1:41" ht="25.15" customHeight="1" x14ac:dyDescent="0.55000000000000004">
      <c r="A144" s="1"/>
      <c r="B144" s="1"/>
      <c r="C144" s="1"/>
      <c r="D144" s="1"/>
      <c r="E144" s="1"/>
      <c r="F144" s="1"/>
      <c r="G144" s="1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1"/>
      <c r="X144" s="1"/>
      <c r="Y144" s="1"/>
      <c r="Z144" s="1"/>
      <c r="AA144" s="136"/>
      <c r="AB144" s="137"/>
      <c r="AD144" s="137"/>
      <c r="AF144" s="137"/>
      <c r="AH144" s="137"/>
      <c r="AJ144" s="137"/>
      <c r="AL144" s="137"/>
    </row>
    <row r="145" spans="1:38" ht="24" x14ac:dyDescent="0.55000000000000004">
      <c r="A145" s="1"/>
      <c r="B145" s="1"/>
      <c r="C145" s="1"/>
      <c r="D145" s="1"/>
      <c r="E145" s="1"/>
      <c r="F145" s="1"/>
      <c r="G145" s="1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1"/>
      <c r="X145" s="1"/>
      <c r="Y145" s="1"/>
      <c r="Z145" s="1"/>
      <c r="AA145" s="136"/>
      <c r="AB145" s="137"/>
      <c r="AD145" s="137"/>
      <c r="AF145" s="137"/>
      <c r="AH145" s="137"/>
      <c r="AJ145" s="137"/>
      <c r="AL145" s="137"/>
    </row>
    <row r="146" spans="1:38" ht="24" x14ac:dyDescent="0.55000000000000004">
      <c r="A146" s="1"/>
      <c r="B146" s="1"/>
      <c r="C146" s="1"/>
      <c r="D146" s="1"/>
      <c r="E146" s="1"/>
      <c r="F146" s="1"/>
      <c r="G146" s="1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1"/>
      <c r="X146" s="1"/>
      <c r="Y146" s="1"/>
      <c r="Z146" s="1"/>
      <c r="AA146" s="136"/>
      <c r="AB146" s="137"/>
      <c r="AD146" s="137"/>
      <c r="AF146" s="137"/>
      <c r="AH146" s="137"/>
      <c r="AJ146" s="137"/>
      <c r="AL146" s="137"/>
    </row>
    <row r="147" spans="1:38" ht="24" x14ac:dyDescent="0.55000000000000004">
      <c r="A147" s="1"/>
      <c r="B147" s="1"/>
      <c r="C147" s="1"/>
      <c r="D147" s="1"/>
      <c r="E147" s="1"/>
      <c r="F147" s="1"/>
      <c r="G147" s="1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1"/>
      <c r="X147" s="1"/>
      <c r="Y147" s="1"/>
      <c r="Z147" s="1"/>
      <c r="AA147" s="136"/>
      <c r="AB147" s="137"/>
      <c r="AD147" s="137"/>
      <c r="AF147" s="137"/>
      <c r="AH147" s="137"/>
      <c r="AJ147" s="137"/>
      <c r="AL147" s="137"/>
    </row>
    <row r="148" spans="1:38" ht="24" x14ac:dyDescent="0.55000000000000004">
      <c r="A148" s="1"/>
      <c r="B148" s="1"/>
      <c r="C148" s="1"/>
      <c r="D148" s="1"/>
      <c r="E148" s="1"/>
      <c r="F148" s="1"/>
      <c r="G148" s="1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1"/>
      <c r="X148" s="1"/>
      <c r="Y148" s="1"/>
      <c r="Z148" s="1"/>
      <c r="AA148" s="136"/>
      <c r="AB148" s="137"/>
      <c r="AD148" s="137"/>
      <c r="AF148" s="137"/>
      <c r="AH148" s="137"/>
      <c r="AJ148" s="137"/>
      <c r="AL148" s="137"/>
    </row>
    <row r="149" spans="1:38" ht="24" x14ac:dyDescent="0.55000000000000004">
      <c r="A149" s="1"/>
      <c r="B149" s="1"/>
      <c r="C149" s="1"/>
      <c r="D149" s="1"/>
      <c r="E149" s="1"/>
      <c r="F149" s="1"/>
      <c r="G149" s="1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1"/>
      <c r="X149" s="1"/>
      <c r="Y149" s="1"/>
      <c r="Z149" s="1"/>
      <c r="AA149" s="136"/>
      <c r="AB149" s="137"/>
      <c r="AD149" s="137"/>
      <c r="AF149" s="137"/>
      <c r="AH149" s="137"/>
      <c r="AJ149" s="137"/>
      <c r="AL149" s="137"/>
    </row>
    <row r="150" spans="1:38" ht="24" x14ac:dyDescent="0.55000000000000004">
      <c r="A150" s="1"/>
      <c r="B150" s="1"/>
      <c r="C150" s="1"/>
      <c r="D150" s="1"/>
      <c r="E150" s="1"/>
      <c r="F150" s="1"/>
      <c r="G150" s="1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1"/>
      <c r="X150" s="1"/>
      <c r="Y150" s="1"/>
      <c r="Z150" s="1"/>
      <c r="AA150" s="136"/>
      <c r="AB150" s="137"/>
      <c r="AD150" s="137"/>
      <c r="AF150" s="137"/>
      <c r="AH150" s="137"/>
      <c r="AJ150" s="137"/>
      <c r="AL150" s="137"/>
    </row>
    <row r="151" spans="1:38" ht="24" x14ac:dyDescent="0.55000000000000004">
      <c r="A151" s="1"/>
      <c r="B151" s="1"/>
      <c r="C151" s="1"/>
      <c r="D151" s="1"/>
      <c r="E151" s="1"/>
      <c r="F151" s="1"/>
      <c r="G151" s="1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1"/>
      <c r="X151" s="1"/>
      <c r="Y151" s="1"/>
      <c r="Z151" s="1"/>
      <c r="AA151" s="136"/>
      <c r="AB151" s="137"/>
      <c r="AD151" s="137"/>
      <c r="AF151" s="137"/>
      <c r="AH151" s="137"/>
      <c r="AJ151" s="137"/>
      <c r="AL151" s="137"/>
    </row>
    <row r="152" spans="1:38" ht="24" x14ac:dyDescent="0.55000000000000004">
      <c r="A152" s="1"/>
      <c r="B152" s="1"/>
      <c r="C152" s="1"/>
      <c r="D152" s="1"/>
      <c r="E152" s="1"/>
      <c r="F152" s="1"/>
      <c r="G152" s="1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1"/>
      <c r="X152" s="1"/>
      <c r="Y152" s="1"/>
      <c r="Z152" s="1"/>
      <c r="AA152" s="136"/>
      <c r="AB152" s="137"/>
      <c r="AD152" s="137"/>
      <c r="AF152" s="137"/>
      <c r="AH152" s="137"/>
      <c r="AJ152" s="137"/>
      <c r="AL152" s="137"/>
    </row>
    <row r="153" spans="1:38" ht="24" x14ac:dyDescent="0.55000000000000004">
      <c r="A153" s="1"/>
      <c r="B153" s="1"/>
      <c r="C153" s="1"/>
      <c r="D153" s="1"/>
      <c r="E153" s="1"/>
      <c r="F153" s="1"/>
      <c r="G153" s="1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1"/>
      <c r="X153" s="1"/>
      <c r="Y153" s="1"/>
      <c r="Z153" s="1"/>
      <c r="AA153" s="136"/>
      <c r="AB153" s="137"/>
      <c r="AD153" s="137"/>
      <c r="AF153" s="137"/>
      <c r="AH153" s="137"/>
      <c r="AJ153" s="137"/>
      <c r="AL153" s="137"/>
    </row>
    <row r="154" spans="1:38" ht="24" x14ac:dyDescent="0.55000000000000004">
      <c r="A154" s="1"/>
      <c r="B154" s="1"/>
      <c r="C154" s="1"/>
      <c r="D154" s="1"/>
      <c r="E154" s="1"/>
      <c r="F154" s="1"/>
      <c r="G154" s="1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1"/>
      <c r="X154" s="1"/>
      <c r="Y154" s="1"/>
      <c r="Z154" s="1"/>
      <c r="AA154" s="136"/>
      <c r="AB154" s="137"/>
      <c r="AD154" s="137"/>
      <c r="AF154" s="137"/>
      <c r="AH154" s="137"/>
      <c r="AJ154" s="137"/>
      <c r="AL154" s="137"/>
    </row>
    <row r="155" spans="1:38" ht="24" x14ac:dyDescent="0.55000000000000004">
      <c r="A155" s="1"/>
      <c r="B155" s="1"/>
      <c r="C155" s="1"/>
      <c r="D155" s="1"/>
      <c r="E155" s="1"/>
      <c r="F155" s="1"/>
      <c r="G155" s="1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1"/>
      <c r="X155" s="1"/>
      <c r="Y155" s="1"/>
      <c r="Z155" s="1"/>
      <c r="AA155" s="136"/>
      <c r="AB155" s="137"/>
      <c r="AD155" s="137"/>
      <c r="AF155" s="137"/>
      <c r="AH155" s="137"/>
      <c r="AJ155" s="137"/>
      <c r="AL155" s="137"/>
    </row>
    <row r="156" spans="1:38" ht="24" x14ac:dyDescent="0.55000000000000004">
      <c r="A156" s="1"/>
      <c r="B156" s="1"/>
      <c r="C156" s="1"/>
      <c r="D156" s="1"/>
      <c r="E156" s="1"/>
      <c r="F156" s="1"/>
      <c r="G156" s="1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1"/>
      <c r="X156" s="1"/>
      <c r="Y156" s="1"/>
      <c r="Z156" s="1"/>
      <c r="AA156" s="136"/>
      <c r="AB156" s="137"/>
      <c r="AD156" s="137"/>
      <c r="AF156" s="137"/>
      <c r="AH156" s="137"/>
      <c r="AJ156" s="137"/>
      <c r="AL156" s="137"/>
    </row>
    <row r="157" spans="1:38" ht="24" x14ac:dyDescent="0.55000000000000004">
      <c r="A157" s="1"/>
      <c r="B157" s="1"/>
      <c r="C157" s="1"/>
      <c r="D157" s="1"/>
      <c r="E157" s="1"/>
      <c r="F157" s="1"/>
      <c r="G157" s="1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1"/>
      <c r="X157" s="1"/>
      <c r="Y157" s="1"/>
      <c r="Z157" s="1"/>
      <c r="AA157" s="136"/>
      <c r="AB157" s="137"/>
      <c r="AD157" s="137"/>
      <c r="AF157" s="137"/>
      <c r="AH157" s="137"/>
      <c r="AJ157" s="137"/>
      <c r="AL157" s="137"/>
    </row>
    <row r="158" spans="1:38" ht="24" x14ac:dyDescent="0.55000000000000004">
      <c r="A158" s="1"/>
      <c r="B158" s="1"/>
      <c r="C158" s="1"/>
      <c r="D158" s="1"/>
      <c r="E158" s="1"/>
      <c r="F158" s="1"/>
      <c r="G158" s="1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1"/>
      <c r="X158" s="1"/>
      <c r="Y158" s="1"/>
      <c r="Z158" s="1"/>
      <c r="AA158" s="136"/>
      <c r="AB158" s="137"/>
      <c r="AD158" s="137"/>
      <c r="AF158" s="137"/>
      <c r="AH158" s="137"/>
      <c r="AJ158" s="137"/>
      <c r="AL158" s="137"/>
    </row>
    <row r="159" spans="1:38" ht="24" x14ac:dyDescent="0.55000000000000004">
      <c r="A159" s="1"/>
      <c r="B159" s="1"/>
      <c r="C159" s="1"/>
      <c r="D159" s="1"/>
      <c r="E159" s="1"/>
      <c r="F159" s="1"/>
      <c r="G159" s="1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1"/>
      <c r="X159" s="1"/>
      <c r="Y159" s="1"/>
      <c r="Z159" s="1"/>
      <c r="AA159" s="136"/>
      <c r="AB159" s="137"/>
      <c r="AD159" s="137"/>
      <c r="AF159" s="137"/>
      <c r="AH159" s="137"/>
      <c r="AJ159" s="137"/>
      <c r="AL159" s="137"/>
    </row>
    <row r="160" spans="1:38" ht="24" x14ac:dyDescent="0.55000000000000004">
      <c r="A160" s="1"/>
      <c r="B160" s="1"/>
      <c r="C160" s="1"/>
      <c r="D160" s="1"/>
      <c r="E160" s="1"/>
      <c r="F160" s="1"/>
      <c r="G160" s="1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1"/>
      <c r="X160" s="1"/>
      <c r="Y160" s="1"/>
      <c r="Z160" s="1"/>
      <c r="AA160" s="136"/>
      <c r="AB160" s="137"/>
      <c r="AD160" s="137"/>
      <c r="AF160" s="137"/>
      <c r="AH160" s="137"/>
      <c r="AJ160" s="137"/>
      <c r="AL160" s="137"/>
    </row>
    <row r="161" spans="1:38" ht="24" x14ac:dyDescent="0.55000000000000004">
      <c r="A161" s="1"/>
      <c r="B161" s="1"/>
      <c r="C161" s="1"/>
      <c r="D161" s="1"/>
      <c r="E161" s="1"/>
      <c r="F161" s="1"/>
      <c r="G161" s="1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1"/>
      <c r="X161" s="1"/>
      <c r="Y161" s="1"/>
      <c r="Z161" s="1"/>
      <c r="AA161" s="136"/>
      <c r="AB161" s="137"/>
      <c r="AD161" s="137"/>
      <c r="AF161" s="137"/>
      <c r="AH161" s="137"/>
      <c r="AJ161" s="137"/>
      <c r="AL161" s="137"/>
    </row>
    <row r="162" spans="1:38" ht="24" x14ac:dyDescent="0.55000000000000004">
      <c r="A162" s="1"/>
      <c r="B162" s="1"/>
      <c r="C162" s="1"/>
      <c r="D162" s="1"/>
      <c r="E162" s="1"/>
      <c r="F162" s="1"/>
      <c r="G162" s="1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1"/>
      <c r="X162" s="1"/>
      <c r="Y162" s="1"/>
      <c r="Z162" s="1"/>
      <c r="AA162" s="136"/>
      <c r="AB162" s="137"/>
      <c r="AD162" s="137"/>
      <c r="AF162" s="137"/>
      <c r="AH162" s="137"/>
      <c r="AJ162" s="137"/>
      <c r="AL162" s="137"/>
    </row>
    <row r="163" spans="1:38" ht="24" x14ac:dyDescent="0.55000000000000004">
      <c r="A163" s="1"/>
      <c r="B163" s="1"/>
      <c r="C163" s="1"/>
      <c r="D163" s="1"/>
      <c r="E163" s="1"/>
      <c r="F163" s="1"/>
      <c r="G163" s="1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1"/>
      <c r="X163" s="1"/>
      <c r="Y163" s="1"/>
      <c r="Z163" s="1"/>
      <c r="AA163" s="136"/>
      <c r="AB163" s="137"/>
      <c r="AD163" s="137"/>
      <c r="AF163" s="137"/>
      <c r="AH163" s="137"/>
      <c r="AJ163" s="137"/>
      <c r="AL163" s="137"/>
    </row>
    <row r="164" spans="1:38" ht="24" x14ac:dyDescent="0.55000000000000004">
      <c r="A164" s="1"/>
      <c r="B164" s="1"/>
      <c r="C164" s="1"/>
      <c r="D164" s="1"/>
      <c r="E164" s="1"/>
      <c r="F164" s="1"/>
      <c r="G164" s="1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1"/>
      <c r="X164" s="1"/>
      <c r="Y164" s="1"/>
      <c r="Z164" s="1"/>
      <c r="AA164" s="136"/>
      <c r="AB164" s="137"/>
      <c r="AD164" s="137"/>
      <c r="AF164" s="137"/>
      <c r="AH164" s="137"/>
      <c r="AJ164" s="137"/>
      <c r="AL164" s="137"/>
    </row>
    <row r="165" spans="1:38" ht="24" x14ac:dyDescent="0.55000000000000004">
      <c r="A165" s="1"/>
      <c r="B165" s="1"/>
      <c r="C165" s="1"/>
      <c r="D165" s="1"/>
      <c r="E165" s="1"/>
      <c r="F165" s="1"/>
      <c r="G165" s="1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1"/>
      <c r="X165" s="1"/>
      <c r="Y165" s="1"/>
      <c r="Z165" s="1"/>
      <c r="AA165" s="136"/>
      <c r="AB165" s="137"/>
      <c r="AD165" s="137"/>
      <c r="AF165" s="137"/>
      <c r="AH165" s="137"/>
      <c r="AJ165" s="137"/>
      <c r="AL165" s="137"/>
    </row>
    <row r="166" spans="1:38" ht="24" x14ac:dyDescent="0.55000000000000004">
      <c r="A166" s="1"/>
      <c r="B166" s="1"/>
      <c r="C166" s="1"/>
      <c r="D166" s="1"/>
      <c r="E166" s="1"/>
      <c r="F166" s="1"/>
      <c r="G166" s="1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1"/>
      <c r="X166" s="1"/>
      <c r="Y166" s="1"/>
      <c r="Z166" s="1"/>
      <c r="AA166" s="136"/>
      <c r="AB166" s="137"/>
      <c r="AD166" s="137"/>
      <c r="AF166" s="137"/>
      <c r="AH166" s="137"/>
      <c r="AJ166" s="137"/>
      <c r="AL166" s="137"/>
    </row>
    <row r="167" spans="1:38" ht="24" x14ac:dyDescent="0.55000000000000004">
      <c r="A167" s="1"/>
      <c r="B167" s="1"/>
      <c r="C167" s="1"/>
      <c r="D167" s="1"/>
      <c r="E167" s="1"/>
      <c r="F167" s="1"/>
      <c r="G167" s="1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"/>
      <c r="Y167" s="1"/>
      <c r="Z167" s="1"/>
      <c r="AA167" s="136"/>
      <c r="AB167" s="137"/>
      <c r="AD167" s="137"/>
      <c r="AF167" s="137"/>
      <c r="AH167" s="137"/>
      <c r="AJ167" s="137"/>
      <c r="AL167" s="137"/>
    </row>
    <row r="168" spans="1:38" ht="24" x14ac:dyDescent="0.55000000000000004">
      <c r="A168" s="1"/>
      <c r="B168" s="1"/>
      <c r="C168" s="1"/>
      <c r="D168" s="1"/>
      <c r="E168" s="1"/>
      <c r="F168" s="1"/>
      <c r="G168" s="1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1"/>
      <c r="X168" s="1"/>
      <c r="Y168" s="1"/>
      <c r="Z168" s="1"/>
      <c r="AA168" s="136"/>
      <c r="AB168" s="137"/>
      <c r="AD168" s="137"/>
      <c r="AF168" s="137"/>
      <c r="AH168" s="137"/>
      <c r="AJ168" s="137"/>
      <c r="AL168" s="137"/>
    </row>
    <row r="169" spans="1:38" ht="24" x14ac:dyDescent="0.55000000000000004">
      <c r="A169" s="1"/>
      <c r="B169" s="1"/>
      <c r="C169" s="1"/>
      <c r="D169" s="1"/>
      <c r="E169" s="1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1"/>
      <c r="Y169" s="1"/>
      <c r="Z169" s="1"/>
      <c r="AA169" s="1"/>
      <c r="AB169" s="1"/>
    </row>
    <row r="170" spans="1:38" ht="24" x14ac:dyDescent="0.55000000000000004">
      <c r="A170" s="1"/>
      <c r="B170" s="1"/>
      <c r="C170" s="1"/>
      <c r="D170" s="1"/>
      <c r="E170" s="1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1"/>
      <c r="Y170" s="1"/>
      <c r="Z170" s="1"/>
      <c r="AA170" s="1"/>
      <c r="AB170" s="1"/>
    </row>
    <row r="171" spans="1:38" ht="24" x14ac:dyDescent="0.55000000000000004">
      <c r="A171" s="1"/>
      <c r="B171" s="1"/>
      <c r="C171" s="1"/>
      <c r="D171" s="1"/>
      <c r="E171" s="1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1"/>
      <c r="Y171" s="1"/>
      <c r="Z171" s="1"/>
      <c r="AA171" s="1"/>
      <c r="AB171" s="1"/>
    </row>
    <row r="172" spans="1:38" ht="24" x14ac:dyDescent="0.55000000000000004">
      <c r="A172" s="1"/>
      <c r="B172" s="1"/>
      <c r="C172" s="1"/>
      <c r="D172" s="1"/>
      <c r="E172" s="1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1"/>
      <c r="Y172" s="1"/>
      <c r="Z172" s="1"/>
      <c r="AA172" s="1"/>
      <c r="AB172" s="1"/>
    </row>
    <row r="173" spans="1:38" ht="24" x14ac:dyDescent="0.55000000000000004">
      <c r="A173" s="1"/>
      <c r="B173" s="1"/>
      <c r="C173" s="1"/>
      <c r="D173" s="1"/>
      <c r="E173" s="1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1"/>
      <c r="Y173" s="1"/>
      <c r="Z173" s="1"/>
      <c r="AA173" s="1"/>
      <c r="AB173" s="1"/>
    </row>
    <row r="174" spans="1:38" ht="24" x14ac:dyDescent="0.55000000000000004">
      <c r="A174" s="1"/>
      <c r="B174" s="1"/>
      <c r="C174" s="1"/>
      <c r="D174" s="1"/>
      <c r="E174" s="1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1"/>
      <c r="Y174" s="1"/>
      <c r="Z174" s="1"/>
      <c r="AA174" s="1"/>
      <c r="AB174" s="1"/>
    </row>
    <row r="175" spans="1:38" ht="24" x14ac:dyDescent="0.55000000000000004">
      <c r="A175" s="1"/>
      <c r="B175" s="1"/>
      <c r="C175" s="1"/>
      <c r="D175" s="1"/>
      <c r="E175" s="1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1"/>
      <c r="Y175" s="1"/>
      <c r="Z175" s="1"/>
      <c r="AA175" s="1"/>
      <c r="AB175" s="1"/>
    </row>
    <row r="176" spans="1:38" ht="24" x14ac:dyDescent="0.55000000000000004">
      <c r="A176" s="1"/>
      <c r="B176" s="1"/>
      <c r="C176" s="1"/>
      <c r="D176" s="1"/>
      <c r="E176" s="1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1"/>
      <c r="Y176" s="1"/>
      <c r="Z176" s="1"/>
      <c r="AA176" s="1"/>
      <c r="AB176" s="1"/>
    </row>
    <row r="177" spans="1:28" ht="24" x14ac:dyDescent="0.55000000000000004">
      <c r="A177" s="1"/>
      <c r="B177" s="1"/>
      <c r="C177" s="1"/>
      <c r="D177" s="1"/>
      <c r="E177" s="1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1"/>
      <c r="Y177" s="1"/>
      <c r="Z177" s="1"/>
      <c r="AA177" s="1"/>
      <c r="AB177" s="1"/>
    </row>
    <row r="178" spans="1:28" ht="24" x14ac:dyDescent="0.55000000000000004">
      <c r="A178" s="1"/>
      <c r="B178" s="1"/>
      <c r="C178" s="1"/>
      <c r="D178" s="1"/>
      <c r="E178" s="1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1"/>
      <c r="Y178" s="1"/>
      <c r="Z178" s="1"/>
      <c r="AA178" s="1"/>
      <c r="AB178" s="1"/>
    </row>
    <row r="179" spans="1:28" ht="24" x14ac:dyDescent="0.55000000000000004">
      <c r="A179" s="1"/>
      <c r="B179" s="1"/>
      <c r="C179" s="1"/>
      <c r="D179" s="1"/>
      <c r="E179" s="1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1"/>
      <c r="Y179" s="1"/>
      <c r="Z179" s="1"/>
      <c r="AA179" s="1"/>
      <c r="AB179" s="1"/>
    </row>
    <row r="180" spans="1:28" ht="24" x14ac:dyDescent="0.55000000000000004">
      <c r="A180" s="1"/>
      <c r="B180" s="1"/>
      <c r="C180" s="1"/>
      <c r="D180" s="1"/>
      <c r="E180" s="1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1"/>
      <c r="Y180" s="1"/>
      <c r="Z180" s="1"/>
      <c r="AA180" s="1"/>
      <c r="AB180" s="1"/>
    </row>
    <row r="181" spans="1:28" ht="24" x14ac:dyDescent="0.55000000000000004">
      <c r="A181" s="1"/>
      <c r="B181" s="1"/>
      <c r="C181" s="1"/>
      <c r="D181" s="1"/>
      <c r="E181" s="1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1"/>
      <c r="Y181" s="1"/>
      <c r="Z181" s="1"/>
      <c r="AA181" s="1"/>
      <c r="AB181" s="1"/>
    </row>
    <row r="182" spans="1:28" ht="24" x14ac:dyDescent="0.55000000000000004">
      <c r="A182" s="1"/>
      <c r="B182" s="1"/>
      <c r="C182" s="1"/>
      <c r="D182" s="1"/>
      <c r="E182" s="1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1"/>
      <c r="Y182" s="1"/>
      <c r="Z182" s="1"/>
      <c r="AA182" s="1"/>
      <c r="AB182" s="1"/>
    </row>
    <row r="183" spans="1:28" ht="24" x14ac:dyDescent="0.55000000000000004">
      <c r="A183" s="1"/>
      <c r="B183" s="1"/>
      <c r="C183" s="1"/>
      <c r="D183" s="1"/>
      <c r="E183" s="1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1"/>
      <c r="Y183" s="1"/>
      <c r="Z183" s="1"/>
      <c r="AA183" s="1"/>
      <c r="AB183" s="1"/>
    </row>
    <row r="184" spans="1:28" ht="24" x14ac:dyDescent="0.55000000000000004">
      <c r="A184" s="1"/>
      <c r="B184" s="1"/>
      <c r="C184" s="1"/>
      <c r="D184" s="1"/>
      <c r="E184" s="1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1"/>
      <c r="Y184" s="1"/>
      <c r="Z184" s="1"/>
      <c r="AA184" s="1"/>
      <c r="AB184" s="1"/>
    </row>
    <row r="185" spans="1:28" ht="24" x14ac:dyDescent="0.55000000000000004">
      <c r="A185" s="1"/>
      <c r="B185" s="1"/>
      <c r="C185" s="1"/>
      <c r="D185" s="1"/>
      <c r="E185" s="1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1"/>
      <c r="Y185" s="1"/>
      <c r="Z185" s="1"/>
      <c r="AA185" s="1"/>
      <c r="AB185" s="1"/>
    </row>
    <row r="186" spans="1:28" ht="24" x14ac:dyDescent="0.55000000000000004">
      <c r="A186" s="1"/>
      <c r="B186" s="1"/>
      <c r="C186" s="1"/>
      <c r="D186" s="1"/>
      <c r="E186" s="1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1"/>
      <c r="Y186" s="1"/>
      <c r="Z186" s="1"/>
      <c r="AA186" s="1"/>
      <c r="AB186" s="1"/>
    </row>
    <row r="187" spans="1:28" ht="24" x14ac:dyDescent="0.55000000000000004">
      <c r="A187" s="1"/>
      <c r="B187" s="1"/>
      <c r="C187" s="1"/>
      <c r="D187" s="1"/>
      <c r="E187" s="1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1"/>
      <c r="Y187" s="1"/>
      <c r="Z187" s="1"/>
      <c r="AA187" s="1"/>
      <c r="AB187" s="1"/>
    </row>
    <row r="188" spans="1:28" ht="24" x14ac:dyDescent="0.55000000000000004">
      <c r="A188" s="1"/>
      <c r="B188" s="1"/>
      <c r="C188" s="1"/>
      <c r="D188" s="1"/>
      <c r="E188" s="1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1"/>
      <c r="Y188" s="1"/>
      <c r="Z188" s="1"/>
      <c r="AA188" s="1"/>
      <c r="AB188" s="1"/>
    </row>
    <row r="189" spans="1:28" ht="24" x14ac:dyDescent="0.55000000000000004">
      <c r="A189" s="1"/>
      <c r="B189" s="1"/>
      <c r="C189" s="1"/>
      <c r="D189" s="1"/>
      <c r="E189" s="1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1"/>
      <c r="Y189" s="1"/>
      <c r="Z189" s="1"/>
      <c r="AA189" s="1"/>
      <c r="AB189" s="1"/>
    </row>
    <row r="190" spans="1:28" ht="24" x14ac:dyDescent="0.55000000000000004">
      <c r="A190" s="1"/>
      <c r="B190" s="1"/>
      <c r="C190" s="1"/>
      <c r="D190" s="1"/>
      <c r="E190" s="1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1"/>
      <c r="Y190" s="1"/>
      <c r="Z190" s="1"/>
      <c r="AA190" s="1"/>
      <c r="AB190" s="1"/>
    </row>
    <row r="191" spans="1:28" ht="24" x14ac:dyDescent="0.55000000000000004">
      <c r="A191" s="1"/>
      <c r="B191" s="1"/>
      <c r="C191" s="1"/>
      <c r="D191" s="1"/>
      <c r="E191" s="1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1"/>
      <c r="Y191" s="1"/>
      <c r="Z191" s="1"/>
      <c r="AA191" s="1"/>
      <c r="AB191" s="1"/>
    </row>
    <row r="192" spans="1:28" ht="24" x14ac:dyDescent="0.55000000000000004">
      <c r="A192" s="1"/>
      <c r="B192" s="1"/>
      <c r="C192" s="1"/>
      <c r="D192" s="1"/>
      <c r="E192" s="1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1"/>
      <c r="Y192" s="1"/>
      <c r="Z192" s="1"/>
      <c r="AA192" s="1"/>
      <c r="AB192" s="1"/>
    </row>
    <row r="193" spans="1:28" ht="24" x14ac:dyDescent="0.55000000000000004">
      <c r="A193" s="1"/>
      <c r="B193" s="1"/>
      <c r="C193" s="1"/>
      <c r="D193" s="1"/>
      <c r="E193" s="1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1"/>
      <c r="Y193" s="1"/>
      <c r="Z193" s="1"/>
      <c r="AA193" s="1"/>
      <c r="AB193" s="1"/>
    </row>
    <row r="194" spans="1:28" ht="24" x14ac:dyDescent="0.55000000000000004">
      <c r="A194" s="1"/>
      <c r="B194" s="1"/>
      <c r="C194" s="1"/>
      <c r="D194" s="1"/>
      <c r="E194" s="1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1"/>
      <c r="Y194" s="1"/>
      <c r="Z194" s="1"/>
      <c r="AA194" s="1"/>
      <c r="AB194" s="1"/>
    </row>
    <row r="195" spans="1:28" ht="24" x14ac:dyDescent="0.55000000000000004">
      <c r="A195" s="1"/>
      <c r="B195" s="1"/>
      <c r="C195" s="1"/>
      <c r="D195" s="1"/>
      <c r="E195" s="1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1"/>
      <c r="Y195" s="1"/>
      <c r="Z195" s="1"/>
      <c r="AA195" s="1"/>
      <c r="AB195" s="1"/>
    </row>
    <row r="196" spans="1:28" ht="24" x14ac:dyDescent="0.55000000000000004">
      <c r="A196" s="1"/>
      <c r="B196" s="1"/>
      <c r="C196" s="1"/>
      <c r="D196" s="1"/>
      <c r="E196" s="1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1"/>
      <c r="Y196" s="1"/>
      <c r="Z196" s="1"/>
      <c r="AA196" s="1"/>
      <c r="AB196" s="1"/>
    </row>
    <row r="197" spans="1:28" ht="24" x14ac:dyDescent="0.55000000000000004">
      <c r="A197" s="1"/>
      <c r="B197" s="1"/>
      <c r="C197" s="1"/>
      <c r="D197" s="1"/>
      <c r="E197" s="1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1"/>
      <c r="Y197" s="1"/>
      <c r="Z197" s="1"/>
      <c r="AA197" s="1"/>
      <c r="AB197" s="1"/>
    </row>
    <row r="198" spans="1:28" ht="24" x14ac:dyDescent="0.55000000000000004">
      <c r="A198" s="1"/>
      <c r="B198" s="1"/>
      <c r="C198" s="1"/>
      <c r="D198" s="1"/>
      <c r="E198" s="1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1"/>
      <c r="Y198" s="1"/>
      <c r="Z198" s="1"/>
      <c r="AA198" s="1"/>
      <c r="AB198" s="1"/>
    </row>
    <row r="199" spans="1:28" ht="24" x14ac:dyDescent="0.55000000000000004">
      <c r="A199" s="1"/>
      <c r="B199" s="1"/>
      <c r="C199" s="1"/>
      <c r="D199" s="1"/>
      <c r="E199" s="1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1"/>
      <c r="Y199" s="1"/>
      <c r="Z199" s="1"/>
      <c r="AA199" s="1"/>
      <c r="AB199" s="1"/>
    </row>
    <row r="200" spans="1:28" ht="24" x14ac:dyDescent="0.55000000000000004">
      <c r="A200" s="1"/>
      <c r="B200" s="1"/>
      <c r="C200" s="1"/>
      <c r="D200" s="1"/>
      <c r="E200" s="1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1"/>
      <c r="Y200" s="1"/>
      <c r="Z200" s="1"/>
      <c r="AA200" s="1"/>
      <c r="AB200" s="1"/>
    </row>
    <row r="201" spans="1:28" ht="24" x14ac:dyDescent="0.55000000000000004">
      <c r="A201" s="1"/>
      <c r="B201" s="1"/>
      <c r="C201" s="1"/>
      <c r="D201" s="1"/>
      <c r="E201" s="1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1"/>
      <c r="Y201" s="1"/>
      <c r="Z201" s="1"/>
      <c r="AA201" s="1"/>
      <c r="AB201" s="1"/>
    </row>
    <row r="202" spans="1:28" ht="24" x14ac:dyDescent="0.55000000000000004">
      <c r="A202" s="1"/>
      <c r="B202" s="1"/>
      <c r="C202" s="1"/>
      <c r="D202" s="1"/>
      <c r="E202" s="1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1"/>
      <c r="Y202" s="1"/>
      <c r="Z202" s="1"/>
      <c r="AA202" s="1"/>
      <c r="AB202" s="1"/>
    </row>
    <row r="203" spans="1:28" ht="24" x14ac:dyDescent="0.55000000000000004">
      <c r="A203" s="1"/>
      <c r="B203" s="1"/>
      <c r="C203" s="1"/>
      <c r="D203" s="1"/>
      <c r="E203" s="1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1"/>
      <c r="Y203" s="1"/>
      <c r="Z203" s="1"/>
      <c r="AA203" s="1"/>
      <c r="AB203" s="1"/>
    </row>
    <row r="204" spans="1:28" ht="24" x14ac:dyDescent="0.55000000000000004">
      <c r="A204" s="1"/>
      <c r="B204" s="1"/>
      <c r="C204" s="1"/>
      <c r="D204" s="1"/>
      <c r="E204" s="1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1"/>
      <c r="Y204" s="1"/>
      <c r="Z204" s="1"/>
      <c r="AA204" s="1"/>
      <c r="AB204" s="1"/>
    </row>
    <row r="205" spans="1:28" ht="24" x14ac:dyDescent="0.55000000000000004">
      <c r="A205" s="1"/>
      <c r="B205" s="1"/>
      <c r="C205" s="1"/>
      <c r="D205" s="1"/>
      <c r="E205" s="1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1"/>
      <c r="Y205" s="1"/>
      <c r="Z205" s="1"/>
      <c r="AA205" s="1"/>
      <c r="AB205" s="1"/>
    </row>
    <row r="206" spans="1:28" ht="24" x14ac:dyDescent="0.55000000000000004">
      <c r="A206" s="1"/>
      <c r="B206" s="1"/>
      <c r="C206" s="1"/>
      <c r="D206" s="1"/>
      <c r="E206" s="1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1"/>
      <c r="Y206" s="1"/>
      <c r="Z206" s="1"/>
      <c r="AA206" s="1"/>
      <c r="AB206" s="1"/>
    </row>
    <row r="207" spans="1:28" ht="24" x14ac:dyDescent="0.55000000000000004">
      <c r="A207" s="1"/>
      <c r="B207" s="1"/>
      <c r="C207" s="1"/>
      <c r="D207" s="1"/>
      <c r="E207" s="1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1"/>
      <c r="Y207" s="1"/>
      <c r="Z207" s="1"/>
      <c r="AA207" s="1"/>
      <c r="AB207" s="1"/>
    </row>
    <row r="208" spans="1:28" ht="24" x14ac:dyDescent="0.55000000000000004">
      <c r="A208" s="1"/>
      <c r="B208" s="1"/>
      <c r="C208" s="1"/>
      <c r="D208" s="1"/>
      <c r="E208" s="1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1"/>
      <c r="Y208" s="1"/>
      <c r="Z208" s="1"/>
      <c r="AA208" s="1"/>
      <c r="AB208" s="1"/>
    </row>
    <row r="209" spans="1:28" ht="24" x14ac:dyDescent="0.55000000000000004">
      <c r="A209" s="1"/>
      <c r="B209" s="1"/>
      <c r="C209" s="1"/>
      <c r="D209" s="1"/>
      <c r="E209" s="1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1"/>
      <c r="Y209" s="1"/>
      <c r="Z209" s="1"/>
      <c r="AA209" s="1"/>
      <c r="AB209" s="1"/>
    </row>
    <row r="210" spans="1:28" ht="24" x14ac:dyDescent="0.55000000000000004">
      <c r="A210" s="1"/>
      <c r="B210" s="1"/>
      <c r="C210" s="1"/>
      <c r="D210" s="1"/>
      <c r="E210" s="1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1"/>
      <c r="Y210" s="1"/>
      <c r="Z210" s="1"/>
      <c r="AA210" s="1"/>
      <c r="AB210" s="1"/>
    </row>
    <row r="211" spans="1:28" ht="24" x14ac:dyDescent="0.55000000000000004">
      <c r="A211" s="1"/>
      <c r="B211" s="1"/>
      <c r="C211" s="1"/>
      <c r="D211" s="1"/>
      <c r="E211" s="1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1"/>
      <c r="Y211" s="1"/>
      <c r="Z211" s="1"/>
      <c r="AA211" s="1"/>
      <c r="AB211" s="1"/>
    </row>
    <row r="212" spans="1:28" ht="24" x14ac:dyDescent="0.55000000000000004">
      <c r="A212" s="1"/>
      <c r="B212" s="1"/>
      <c r="C212" s="1"/>
      <c r="D212" s="1"/>
      <c r="E212" s="1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1"/>
      <c r="Y212" s="1"/>
      <c r="Z212" s="1"/>
      <c r="AA212" s="1"/>
      <c r="AB212" s="1"/>
    </row>
    <row r="213" spans="1:28" ht="24" x14ac:dyDescent="0.55000000000000004">
      <c r="A213" s="1"/>
      <c r="B213" s="1"/>
      <c r="C213" s="1"/>
      <c r="D213" s="1"/>
      <c r="E213" s="1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1"/>
      <c r="Y213" s="1"/>
      <c r="Z213" s="1"/>
      <c r="AA213" s="1"/>
      <c r="AB213" s="1"/>
    </row>
    <row r="214" spans="1:28" ht="24" x14ac:dyDescent="0.55000000000000004">
      <c r="A214" s="1"/>
      <c r="B214" s="1"/>
      <c r="C214" s="1"/>
      <c r="D214" s="1"/>
      <c r="E214" s="1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1"/>
      <c r="Y214" s="1"/>
      <c r="Z214" s="1"/>
      <c r="AA214" s="1"/>
      <c r="AB214" s="1"/>
    </row>
    <row r="215" spans="1:28" ht="24" x14ac:dyDescent="0.55000000000000004">
      <c r="A215" s="1"/>
      <c r="B215" s="1"/>
      <c r="C215" s="1"/>
      <c r="D215" s="1"/>
      <c r="E215" s="1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1"/>
      <c r="Y215" s="1"/>
      <c r="Z215" s="1"/>
      <c r="AA215" s="1"/>
      <c r="AB215" s="1"/>
    </row>
    <row r="216" spans="1:28" ht="24" x14ac:dyDescent="0.55000000000000004">
      <c r="A216" s="1"/>
      <c r="B216" s="1"/>
      <c r="C216" s="1"/>
      <c r="D216" s="1"/>
      <c r="E216" s="1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1"/>
      <c r="Y216" s="1"/>
      <c r="Z216" s="1"/>
      <c r="AA216" s="1"/>
      <c r="AB216" s="1"/>
    </row>
    <row r="217" spans="1:28" ht="24" x14ac:dyDescent="0.55000000000000004">
      <c r="A217" s="1"/>
      <c r="B217" s="1"/>
      <c r="C217" s="1"/>
      <c r="D217" s="1"/>
      <c r="E217" s="1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1"/>
      <c r="Y217" s="1"/>
      <c r="Z217" s="1"/>
      <c r="AA217" s="1"/>
      <c r="AB217" s="1"/>
    </row>
    <row r="218" spans="1:28" ht="24" x14ac:dyDescent="0.55000000000000004">
      <c r="A218" s="1"/>
      <c r="B218" s="1"/>
      <c r="C218" s="1"/>
      <c r="D218" s="1"/>
      <c r="E218" s="1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1"/>
      <c r="Y218" s="1"/>
      <c r="Z218" s="1"/>
      <c r="AA218" s="1"/>
      <c r="AB218" s="1"/>
    </row>
    <row r="219" spans="1:28" ht="24" x14ac:dyDescent="0.55000000000000004">
      <c r="A219" s="1"/>
      <c r="B219" s="1"/>
      <c r="C219" s="1"/>
      <c r="D219" s="1"/>
      <c r="E219" s="1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1"/>
      <c r="Y219" s="1"/>
      <c r="Z219" s="1"/>
      <c r="AA219" s="1"/>
      <c r="AB219" s="1"/>
    </row>
    <row r="220" spans="1:28" ht="24" x14ac:dyDescent="0.55000000000000004">
      <c r="A220" s="1"/>
      <c r="B220" s="1"/>
      <c r="C220" s="1"/>
      <c r="D220" s="1"/>
      <c r="E220" s="1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1"/>
      <c r="Y220" s="1"/>
      <c r="Z220" s="1"/>
      <c r="AA220" s="1"/>
      <c r="AB220" s="1"/>
    </row>
    <row r="221" spans="1:28" ht="24" x14ac:dyDescent="0.55000000000000004">
      <c r="A221" s="1"/>
      <c r="B221" s="1"/>
      <c r="C221" s="1"/>
      <c r="D221" s="1"/>
      <c r="E221" s="1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1"/>
      <c r="Y221" s="1"/>
      <c r="Z221" s="1"/>
      <c r="AA221" s="1"/>
      <c r="AB221" s="1"/>
    </row>
    <row r="222" spans="1:28" ht="24" x14ac:dyDescent="0.55000000000000004">
      <c r="A222" s="1"/>
      <c r="B222" s="1"/>
      <c r="C222" s="1"/>
      <c r="D222" s="1"/>
      <c r="E222" s="1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1"/>
      <c r="Y222" s="1"/>
      <c r="Z222" s="1"/>
      <c r="AA222" s="1"/>
      <c r="AB222" s="1"/>
    </row>
    <row r="223" spans="1:28" ht="24" x14ac:dyDescent="0.55000000000000004">
      <c r="A223" s="1"/>
      <c r="B223" s="1"/>
      <c r="C223" s="1"/>
      <c r="D223" s="1"/>
      <c r="E223" s="1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1"/>
      <c r="Y223" s="1"/>
      <c r="Z223" s="1"/>
      <c r="AA223" s="1"/>
      <c r="AB223" s="1"/>
    </row>
    <row r="224" spans="1:28" ht="24" x14ac:dyDescent="0.55000000000000004">
      <c r="A224" s="1"/>
      <c r="B224" s="1"/>
      <c r="C224" s="1"/>
      <c r="D224" s="1"/>
      <c r="E224" s="1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1"/>
      <c r="Y224" s="1"/>
      <c r="Z224" s="1"/>
      <c r="AA224" s="1"/>
      <c r="AB224" s="1"/>
    </row>
    <row r="225" spans="1:28" ht="24" x14ac:dyDescent="0.55000000000000004">
      <c r="A225" s="1"/>
      <c r="B225" s="1"/>
      <c r="C225" s="1"/>
      <c r="D225" s="1"/>
      <c r="E225" s="1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1"/>
      <c r="Y225" s="1"/>
      <c r="Z225" s="1"/>
      <c r="AA225" s="1"/>
      <c r="AB225" s="1"/>
    </row>
    <row r="226" spans="1:28" ht="24" x14ac:dyDescent="0.55000000000000004">
      <c r="A226" s="1"/>
      <c r="B226" s="1"/>
      <c r="C226" s="1"/>
      <c r="D226" s="1"/>
      <c r="E226" s="1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1"/>
      <c r="Y226" s="1"/>
      <c r="Z226" s="1"/>
      <c r="AA226" s="1"/>
      <c r="AB226" s="1"/>
    </row>
    <row r="227" spans="1:28" ht="24" x14ac:dyDescent="0.55000000000000004">
      <c r="A227" s="1"/>
      <c r="B227" s="1"/>
      <c r="C227" s="1"/>
      <c r="D227" s="1"/>
      <c r="E227" s="1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1"/>
      <c r="Y227" s="1"/>
      <c r="Z227" s="1"/>
      <c r="AA227" s="1"/>
      <c r="AB227" s="1"/>
    </row>
    <row r="228" spans="1:28" ht="24" x14ac:dyDescent="0.55000000000000004">
      <c r="A228" s="1"/>
      <c r="B228" s="1"/>
      <c r="C228" s="1"/>
      <c r="D228" s="1"/>
      <c r="E228" s="1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1"/>
      <c r="Y228" s="1"/>
      <c r="Z228" s="1"/>
      <c r="AA228" s="1"/>
      <c r="AB228" s="1"/>
    </row>
    <row r="229" spans="1:28" ht="24" x14ac:dyDescent="0.55000000000000004">
      <c r="A229" s="1"/>
      <c r="B229" s="1"/>
      <c r="C229" s="1"/>
      <c r="D229" s="1"/>
      <c r="E229" s="1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1"/>
      <c r="Y229" s="1"/>
      <c r="Z229" s="1"/>
      <c r="AA229" s="1"/>
      <c r="AB229" s="1"/>
    </row>
    <row r="230" spans="1:28" ht="24" x14ac:dyDescent="0.55000000000000004">
      <c r="A230" s="1"/>
      <c r="B230" s="1"/>
      <c r="C230" s="1"/>
      <c r="D230" s="1"/>
      <c r="E230" s="1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1"/>
      <c r="Y230" s="1"/>
      <c r="Z230" s="1"/>
      <c r="AA230" s="1"/>
      <c r="AB230" s="1"/>
    </row>
    <row r="231" spans="1:28" ht="24" x14ac:dyDescent="0.55000000000000004">
      <c r="A231" s="1"/>
      <c r="B231" s="1"/>
      <c r="C231" s="1"/>
      <c r="D231" s="1"/>
      <c r="E231" s="1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1"/>
      <c r="Y231" s="1"/>
      <c r="Z231" s="1"/>
      <c r="AA231" s="1"/>
      <c r="AB231" s="1"/>
    </row>
    <row r="232" spans="1:28" ht="24" x14ac:dyDescent="0.55000000000000004">
      <c r="A232" s="1"/>
      <c r="B232" s="1"/>
      <c r="C232" s="1"/>
      <c r="D232" s="1"/>
      <c r="E232" s="1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1"/>
      <c r="Y232" s="1"/>
      <c r="Z232" s="1"/>
      <c r="AA232" s="1"/>
      <c r="AB232" s="1"/>
    </row>
    <row r="233" spans="1:28" ht="24" x14ac:dyDescent="0.55000000000000004">
      <c r="A233" s="1"/>
      <c r="B233" s="1"/>
      <c r="C233" s="1"/>
      <c r="D233" s="1"/>
      <c r="E233" s="1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1"/>
      <c r="Y233" s="1"/>
      <c r="Z233" s="1"/>
      <c r="AA233" s="1"/>
      <c r="AB233" s="1"/>
    </row>
    <row r="234" spans="1:28" ht="24" x14ac:dyDescent="0.55000000000000004">
      <c r="A234" s="1"/>
      <c r="B234" s="1"/>
      <c r="C234" s="1"/>
      <c r="D234" s="1"/>
      <c r="E234" s="1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1"/>
      <c r="Y234" s="1"/>
      <c r="Z234" s="1"/>
      <c r="AA234" s="1"/>
      <c r="AB234" s="1"/>
    </row>
    <row r="235" spans="1:28" ht="24" x14ac:dyDescent="0.55000000000000004">
      <c r="A235" s="1"/>
      <c r="B235" s="1"/>
      <c r="C235" s="1"/>
      <c r="D235" s="1"/>
      <c r="E235" s="1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1"/>
      <c r="Y235" s="1"/>
      <c r="Z235" s="1"/>
      <c r="AA235" s="1"/>
      <c r="AB235" s="1"/>
    </row>
    <row r="236" spans="1:28" ht="24" x14ac:dyDescent="0.55000000000000004">
      <c r="A236" s="1"/>
      <c r="B236" s="1"/>
      <c r="C236" s="1"/>
      <c r="D236" s="1"/>
      <c r="E236" s="1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1"/>
      <c r="Y236" s="1"/>
      <c r="Z236" s="1"/>
      <c r="AA236" s="1"/>
      <c r="AB236" s="1"/>
    </row>
    <row r="237" spans="1:28" ht="24" x14ac:dyDescent="0.55000000000000004">
      <c r="A237" s="1"/>
      <c r="B237" s="1"/>
      <c r="C237" s="1"/>
      <c r="D237" s="1"/>
      <c r="E237" s="1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1"/>
      <c r="Y237" s="1"/>
      <c r="Z237" s="1"/>
      <c r="AA237" s="1"/>
      <c r="AB237" s="1"/>
    </row>
    <row r="238" spans="1:28" ht="24" x14ac:dyDescent="0.55000000000000004">
      <c r="A238" s="1"/>
      <c r="B238" s="1"/>
      <c r="C238" s="1"/>
      <c r="D238" s="1"/>
      <c r="E238" s="1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1"/>
      <c r="Y238" s="1"/>
      <c r="Z238" s="1"/>
      <c r="AA238" s="1"/>
      <c r="AB238" s="1"/>
    </row>
    <row r="239" spans="1:28" ht="24" x14ac:dyDescent="0.55000000000000004">
      <c r="A239" s="1"/>
      <c r="B239" s="1"/>
      <c r="C239" s="1"/>
      <c r="D239" s="1"/>
      <c r="E239" s="1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1"/>
      <c r="Y239" s="1"/>
      <c r="Z239" s="1"/>
      <c r="AA239" s="1"/>
      <c r="AB239" s="1"/>
    </row>
    <row r="240" spans="1:28" ht="24" x14ac:dyDescent="0.55000000000000004">
      <c r="A240" s="1"/>
      <c r="B240" s="1"/>
      <c r="C240" s="1"/>
      <c r="D240" s="1"/>
      <c r="E240" s="1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1"/>
      <c r="Y240" s="1"/>
      <c r="Z240" s="1"/>
      <c r="AA240" s="1"/>
      <c r="AB240" s="1"/>
    </row>
    <row r="241" spans="1:28" ht="24" x14ac:dyDescent="0.55000000000000004">
      <c r="A241" s="1"/>
      <c r="B241" s="1"/>
      <c r="C241" s="1"/>
      <c r="D241" s="1"/>
      <c r="E241" s="1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1"/>
      <c r="Y241" s="1"/>
      <c r="Z241" s="1"/>
      <c r="AA241" s="1"/>
      <c r="AB241" s="1"/>
    </row>
    <row r="242" spans="1:28" ht="24" x14ac:dyDescent="0.55000000000000004">
      <c r="A242" s="1"/>
      <c r="B242" s="1"/>
      <c r="C242" s="1"/>
      <c r="D242" s="1"/>
      <c r="E242" s="1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1"/>
      <c r="Y242" s="1"/>
      <c r="Z242" s="1"/>
      <c r="AA242" s="1"/>
      <c r="AB242" s="1"/>
    </row>
    <row r="243" spans="1:28" ht="24" x14ac:dyDescent="0.55000000000000004">
      <c r="A243" s="1"/>
      <c r="B243" s="1"/>
      <c r="C243" s="1"/>
      <c r="D243" s="1"/>
      <c r="E243" s="1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1"/>
      <c r="Y243" s="1"/>
      <c r="Z243" s="1"/>
      <c r="AA243" s="1"/>
      <c r="AB243" s="1"/>
    </row>
    <row r="244" spans="1:28" ht="24" x14ac:dyDescent="0.55000000000000004">
      <c r="A244" s="1"/>
      <c r="B244" s="1"/>
      <c r="C244" s="1"/>
      <c r="D244" s="1"/>
      <c r="E244" s="1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1"/>
      <c r="Y244" s="1"/>
      <c r="Z244" s="1"/>
      <c r="AA244" s="1"/>
      <c r="AB244" s="1"/>
    </row>
    <row r="245" spans="1:28" ht="24" x14ac:dyDescent="0.55000000000000004">
      <c r="A245" s="1"/>
      <c r="B245" s="1"/>
      <c r="C245" s="1"/>
      <c r="D245" s="1"/>
      <c r="E245" s="1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1"/>
      <c r="Y245" s="1"/>
      <c r="Z245" s="1"/>
      <c r="AA245" s="1"/>
      <c r="AB245" s="1"/>
    </row>
    <row r="246" spans="1:28" ht="24" x14ac:dyDescent="0.55000000000000004">
      <c r="A246" s="1"/>
      <c r="B246" s="1"/>
      <c r="C246" s="1"/>
      <c r="D246" s="1"/>
      <c r="E246" s="1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1"/>
      <c r="Y246" s="1"/>
      <c r="Z246" s="1"/>
      <c r="AA246" s="1"/>
      <c r="AB246" s="1"/>
    </row>
    <row r="247" spans="1:28" ht="24" x14ac:dyDescent="0.55000000000000004">
      <c r="A247" s="1"/>
      <c r="B247" s="1"/>
      <c r="C247" s="1"/>
      <c r="D247" s="1"/>
      <c r="E247" s="1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1"/>
      <c r="Y247" s="1"/>
      <c r="Z247" s="1"/>
      <c r="AA247" s="1"/>
      <c r="AB247" s="1"/>
    </row>
    <row r="248" spans="1:28" ht="24" x14ac:dyDescent="0.55000000000000004">
      <c r="A248" s="1"/>
      <c r="B248" s="1"/>
      <c r="C248" s="1"/>
      <c r="D248" s="1"/>
      <c r="E248" s="1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1"/>
      <c r="Y248" s="1"/>
      <c r="Z248" s="1"/>
      <c r="AA248" s="1"/>
      <c r="AB248" s="1"/>
    </row>
    <row r="249" spans="1:28" ht="24" x14ac:dyDescent="0.55000000000000004">
      <c r="A249" s="1"/>
      <c r="B249" s="1"/>
      <c r="C249" s="1"/>
      <c r="D249" s="1"/>
      <c r="E249" s="1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1"/>
      <c r="Y249" s="1"/>
      <c r="Z249" s="1"/>
      <c r="AA249" s="1"/>
      <c r="AB249" s="1"/>
    </row>
    <row r="250" spans="1:28" ht="24" x14ac:dyDescent="0.55000000000000004">
      <c r="A250" s="1"/>
      <c r="B250" s="1"/>
      <c r="C250" s="1"/>
      <c r="D250" s="1"/>
      <c r="E250" s="1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1"/>
      <c r="Y250" s="1"/>
      <c r="Z250" s="1"/>
      <c r="AA250" s="1"/>
      <c r="AB250" s="1"/>
    </row>
    <row r="251" spans="1:28" ht="24" x14ac:dyDescent="0.55000000000000004">
      <c r="A251" s="1"/>
      <c r="B251" s="1"/>
      <c r="C251" s="1"/>
      <c r="D251" s="1"/>
      <c r="E251" s="1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1"/>
      <c r="Y251" s="1"/>
      <c r="Z251" s="1"/>
      <c r="AA251" s="1"/>
      <c r="AB251" s="1"/>
    </row>
    <row r="252" spans="1:28" ht="24" x14ac:dyDescent="0.55000000000000004">
      <c r="A252" s="1"/>
      <c r="B252" s="1"/>
      <c r="C252" s="1"/>
      <c r="D252" s="1"/>
      <c r="E252" s="1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1"/>
      <c r="Y252" s="1"/>
      <c r="Z252" s="1"/>
      <c r="AA252" s="1"/>
      <c r="AB252" s="1"/>
    </row>
    <row r="253" spans="1:28" ht="24" x14ac:dyDescent="0.55000000000000004">
      <c r="A253" s="1"/>
      <c r="B253" s="1"/>
      <c r="C253" s="1"/>
      <c r="D253" s="1"/>
      <c r="E253" s="1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1"/>
      <c r="Y253" s="1"/>
      <c r="Z253" s="1"/>
      <c r="AA253" s="1"/>
      <c r="AB253" s="1"/>
    </row>
    <row r="254" spans="1:28" ht="24" x14ac:dyDescent="0.55000000000000004">
      <c r="A254" s="1"/>
      <c r="B254" s="1"/>
      <c r="C254" s="1"/>
      <c r="D254" s="1"/>
      <c r="E254" s="1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1"/>
      <c r="Y254" s="1"/>
      <c r="Z254" s="1"/>
      <c r="AA254" s="1"/>
      <c r="AB254" s="1"/>
    </row>
    <row r="255" spans="1:28" ht="24" x14ac:dyDescent="0.55000000000000004">
      <c r="A255" s="1"/>
      <c r="B255" s="1"/>
      <c r="C255" s="1"/>
      <c r="D255" s="1"/>
      <c r="E255" s="1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1"/>
      <c r="Y255" s="1"/>
      <c r="Z255" s="1"/>
      <c r="AA255" s="1"/>
      <c r="AB255" s="1"/>
    </row>
    <row r="256" spans="1:28" ht="24" x14ac:dyDescent="0.55000000000000004">
      <c r="A256" s="1"/>
      <c r="B256" s="1"/>
      <c r="C256" s="1"/>
      <c r="D256" s="1"/>
      <c r="E256" s="1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1"/>
      <c r="Y256" s="1"/>
      <c r="Z256" s="1"/>
      <c r="AA256" s="1"/>
      <c r="AB256" s="1"/>
    </row>
    <row r="257" spans="1:28" ht="24" x14ac:dyDescent="0.55000000000000004">
      <c r="A257" s="1"/>
      <c r="B257" s="1"/>
      <c r="C257" s="1"/>
      <c r="D257" s="1"/>
      <c r="E257" s="1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1"/>
      <c r="Y257" s="1"/>
      <c r="Z257" s="1"/>
      <c r="AA257" s="1"/>
      <c r="AB257" s="1"/>
    </row>
    <row r="258" spans="1:28" ht="24" x14ac:dyDescent="0.55000000000000004">
      <c r="A258" s="1"/>
      <c r="B258" s="1"/>
      <c r="C258" s="1"/>
      <c r="D258" s="1"/>
      <c r="E258" s="1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1"/>
      <c r="Y258" s="1"/>
      <c r="Z258" s="1"/>
      <c r="AA258" s="1"/>
      <c r="AB258" s="1"/>
    </row>
    <row r="259" spans="1:28" ht="24" x14ac:dyDescent="0.55000000000000004">
      <c r="A259" s="1"/>
      <c r="B259" s="1"/>
      <c r="C259" s="1"/>
      <c r="D259" s="1"/>
      <c r="E259" s="1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1"/>
      <c r="Y259" s="1"/>
      <c r="Z259" s="1"/>
      <c r="AA259" s="1"/>
      <c r="AB259" s="1"/>
    </row>
    <row r="260" spans="1:28" ht="24" x14ac:dyDescent="0.55000000000000004">
      <c r="A260" s="1"/>
      <c r="B260" s="1"/>
      <c r="C260" s="1"/>
      <c r="D260" s="1"/>
      <c r="E260" s="1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1"/>
      <c r="Y260" s="1"/>
      <c r="Z260" s="1"/>
      <c r="AA260" s="1"/>
      <c r="AB260" s="1"/>
    </row>
    <row r="261" spans="1:28" ht="24" x14ac:dyDescent="0.55000000000000004">
      <c r="A261" s="1"/>
      <c r="B261" s="1"/>
      <c r="C261" s="1"/>
      <c r="D261" s="1"/>
      <c r="E261" s="1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1"/>
      <c r="Y261" s="1"/>
      <c r="Z261" s="1"/>
      <c r="AA261" s="1"/>
      <c r="AB261" s="1"/>
    </row>
    <row r="262" spans="1:28" ht="24" x14ac:dyDescent="0.55000000000000004">
      <c r="A262" s="1"/>
      <c r="B262" s="1"/>
      <c r="C262" s="1"/>
      <c r="D262" s="1"/>
      <c r="E262" s="1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1"/>
      <c r="Y262" s="1"/>
      <c r="Z262" s="1"/>
      <c r="AA262" s="1"/>
      <c r="AB262" s="1"/>
    </row>
    <row r="263" spans="1:28" ht="24" x14ac:dyDescent="0.55000000000000004">
      <c r="A263" s="1"/>
      <c r="B263" s="1"/>
      <c r="C263" s="1"/>
      <c r="D263" s="1"/>
      <c r="E263" s="1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1"/>
      <c r="Y263" s="1"/>
      <c r="Z263" s="1"/>
      <c r="AA263" s="1"/>
      <c r="AB263" s="1"/>
    </row>
    <row r="264" spans="1:28" ht="24" x14ac:dyDescent="0.55000000000000004">
      <c r="A264" s="1"/>
      <c r="B264" s="1"/>
      <c r="C264" s="1"/>
      <c r="D264" s="1"/>
      <c r="E264" s="1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1"/>
      <c r="Y264" s="1"/>
      <c r="Z264" s="1"/>
      <c r="AA264" s="1"/>
      <c r="AB264" s="1"/>
    </row>
    <row r="265" spans="1:28" ht="24" x14ac:dyDescent="0.55000000000000004">
      <c r="A265" s="1"/>
      <c r="B265" s="1"/>
      <c r="C265" s="1"/>
      <c r="D265" s="1"/>
      <c r="E265" s="1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1"/>
      <c r="Y265" s="1"/>
      <c r="Z265" s="1"/>
      <c r="AA265" s="1"/>
      <c r="AB265" s="1"/>
    </row>
    <row r="266" spans="1:28" ht="24" x14ac:dyDescent="0.55000000000000004">
      <c r="A266" s="1"/>
      <c r="B266" s="1"/>
      <c r="C266" s="1"/>
      <c r="D266" s="1"/>
      <c r="E266" s="1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1"/>
      <c r="Y266" s="1"/>
      <c r="Z266" s="1"/>
      <c r="AA266" s="1"/>
      <c r="AB266" s="1"/>
    </row>
    <row r="267" spans="1:28" ht="24" x14ac:dyDescent="0.55000000000000004"/>
    <row r="268" spans="1:28" ht="24" x14ac:dyDescent="0.55000000000000004"/>
    <row r="269" spans="1:28" ht="24" x14ac:dyDescent="0.55000000000000004"/>
    <row r="270" spans="1:28" ht="24" x14ac:dyDescent="0.55000000000000004"/>
    <row r="271" spans="1:28" ht="24" x14ac:dyDescent="0.55000000000000004"/>
    <row r="272" spans="1:28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</sheetData>
  <mergeCells count="9">
    <mergeCell ref="X5:X6"/>
    <mergeCell ref="Y5:Y6"/>
    <mergeCell ref="B114:I114"/>
    <mergeCell ref="F4:H4"/>
    <mergeCell ref="V4:W4"/>
    <mergeCell ref="B5:E6"/>
    <mergeCell ref="F5:H5"/>
    <mergeCell ref="I5:I6"/>
    <mergeCell ref="J5:W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2024-01-22T06:27:07Z</dcterms:created>
  <dcterms:modified xsi:type="dcterms:W3CDTF">2024-01-22T06:30:52Z</dcterms:modified>
</cp:coreProperties>
</file>