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3755" activeTab="1"/>
  </bookViews>
  <sheets>
    <sheet name="หนี้สินเครือข่าย" sheetId="1" r:id="rId1"/>
    <sheet name="ระยเวลาชำระหนี้" sheetId="10" r:id="rId2"/>
    <sheet name="วัสดุคงคลัง" sheetId="11" r:id="rId3"/>
    <sheet name="วัสดุใช้ไปรพ." sheetId="3" r:id="rId4"/>
    <sheet name="ระยะเวลาคงคลังวัสดุ" sheetId="13" r:id="rId5"/>
    <sheet name="สนับสนุนยาให้รพ.สต." sheetId="6" r:id="rId6"/>
    <sheet name="สนับสนุนวมย.ให้ลูกข่าย" sheetId="7" r:id="rId7"/>
    <sheet name="สนับสนุนวิทย์รพ.สต." sheetId="9" r:id="rId8"/>
    <sheet name="สนับสนุนว.ทันต.รพ.สต." sheetId="8" r:id="rId9"/>
    <sheet name="เงินรับฝากเครือข่าย" sheetId="4" r:id="rId10"/>
    <sheet name="อุบลรีนอลแคร์" sheetId="2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3" l="1"/>
  <c r="B22" i="13"/>
  <c r="B20" i="13"/>
  <c r="B19" i="13"/>
  <c r="E12" i="10" l="1"/>
  <c r="E54" i="10"/>
  <c r="E7" i="10"/>
  <c r="E4" i="10"/>
  <c r="D3" i="10"/>
  <c r="B11" i="13"/>
  <c r="C7" i="13"/>
  <c r="B3" i="13"/>
  <c r="C2" i="13"/>
  <c r="G18" i="11"/>
  <c r="C18" i="11"/>
  <c r="D18" i="11"/>
  <c r="E18" i="11"/>
  <c r="F18" i="11"/>
  <c r="B18" i="11"/>
  <c r="H18" i="11"/>
  <c r="H3" i="11"/>
  <c r="H4" i="11"/>
  <c r="H2" i="11"/>
  <c r="G2" i="11"/>
  <c r="F4" i="11" l="1"/>
  <c r="G4" i="11" s="1"/>
  <c r="F3" i="11"/>
  <c r="G3" i="11" s="1"/>
  <c r="G8" i="11"/>
  <c r="G7" i="11"/>
  <c r="G6" i="11"/>
  <c r="G5" i="11"/>
  <c r="F3" i="3" l="1"/>
  <c r="D47" i="9" l="1"/>
  <c r="E47" i="9"/>
  <c r="F47" i="9"/>
  <c r="D36" i="6" l="1"/>
  <c r="D27" i="6" s="1"/>
  <c r="D25" i="6"/>
  <c r="D25" i="7"/>
  <c r="E25" i="7"/>
  <c r="F25" i="7"/>
  <c r="G25" i="7"/>
  <c r="H25" i="7"/>
  <c r="C36" i="6"/>
  <c r="C25" i="6"/>
  <c r="C27" i="6" s="1"/>
  <c r="O18" i="6"/>
  <c r="C27" i="7"/>
  <c r="C25" i="7"/>
  <c r="F2" i="4" l="1"/>
  <c r="C47" i="9" l="1"/>
  <c r="D25" i="9"/>
  <c r="E25" i="9"/>
  <c r="F25" i="9"/>
  <c r="G25" i="9"/>
  <c r="H25" i="9"/>
  <c r="I25" i="9"/>
  <c r="J25" i="9"/>
  <c r="K25" i="9"/>
  <c r="L25" i="9"/>
  <c r="M25" i="9"/>
  <c r="N25" i="9"/>
  <c r="C25" i="9"/>
  <c r="D25" i="8"/>
  <c r="E25" i="8"/>
  <c r="F25" i="8"/>
  <c r="G25" i="8"/>
  <c r="H25" i="8"/>
  <c r="I25" i="8"/>
  <c r="J25" i="8"/>
  <c r="K25" i="8"/>
  <c r="L25" i="8"/>
  <c r="M25" i="8"/>
  <c r="N25" i="8"/>
  <c r="C25" i="8"/>
  <c r="G34" i="9" l="1"/>
  <c r="F34" i="9"/>
  <c r="E34" i="9"/>
  <c r="D34" i="9"/>
  <c r="O37" i="7"/>
  <c r="D37" i="7"/>
  <c r="D28" i="7" s="1"/>
  <c r="D43" i="7" s="1"/>
  <c r="E37" i="7"/>
  <c r="E43" i="7" s="1"/>
  <c r="F37" i="7"/>
  <c r="G37" i="7"/>
  <c r="H37" i="7"/>
  <c r="I37" i="7"/>
  <c r="J37" i="7"/>
  <c r="K37" i="7"/>
  <c r="L37" i="7"/>
  <c r="M37" i="7"/>
  <c r="N37" i="7"/>
  <c r="C37" i="7"/>
  <c r="C43" i="7" s="1"/>
  <c r="F43" i="7"/>
  <c r="G43" i="7"/>
  <c r="N62" i="7"/>
  <c r="M62" i="7"/>
  <c r="L62" i="7"/>
  <c r="K62" i="7"/>
  <c r="J62" i="7"/>
  <c r="I62" i="7"/>
  <c r="H62" i="7"/>
  <c r="G62" i="7"/>
  <c r="F62" i="7"/>
  <c r="E62" i="7"/>
  <c r="D62" i="7"/>
  <c r="C62" i="7"/>
  <c r="O46" i="7"/>
  <c r="O45" i="7"/>
  <c r="O53" i="7" s="1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46" i="6"/>
  <c r="O45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25" i="7" l="1"/>
  <c r="D19" i="4" l="1"/>
  <c r="C19" i="4"/>
  <c r="B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19" i="4" l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2" i="1"/>
  <c r="G7" i="3" l="1"/>
  <c r="G6" i="3"/>
  <c r="E5" i="2"/>
  <c r="C17" i="3" l="1"/>
  <c r="D17" i="3"/>
  <c r="E17" i="3"/>
  <c r="F17" i="3"/>
  <c r="B17" i="3"/>
  <c r="G3" i="3"/>
  <c r="G4" i="3"/>
  <c r="G5" i="3"/>
  <c r="G2" i="3"/>
  <c r="E4" i="2"/>
  <c r="E3" i="2"/>
  <c r="E6" i="2"/>
  <c r="E7" i="2"/>
  <c r="E8" i="2"/>
  <c r="E9" i="2"/>
  <c r="E10" i="2"/>
  <c r="E11" i="2"/>
  <c r="E2" i="2"/>
  <c r="D30" i="2"/>
  <c r="C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G17" i="3" l="1"/>
  <c r="B30" i="2"/>
  <c r="E30" i="2" s="1"/>
  <c r="C98" i="1" l="1"/>
  <c r="E98" i="1"/>
  <c r="D98" i="1"/>
  <c r="F98" i="1" l="1"/>
</calcChain>
</file>

<file path=xl/comments1.xml><?xml version="1.0" encoding="utf-8"?>
<comments xmlns="http://schemas.openxmlformats.org/spreadsheetml/2006/main">
  <authors>
    <author>Finance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ตัดจากกองทุน OP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ตัดจากกองทุน PP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ตัดจากกองทุนOP 200,000
ตัดจาก PP 300,000
</t>
        </r>
      </text>
    </comment>
  </commentList>
</comments>
</file>

<file path=xl/sharedStrings.xml><?xml version="1.0" encoding="utf-8"?>
<sst xmlns="http://schemas.openxmlformats.org/spreadsheetml/2006/main" count="432" uniqueCount="104">
  <si>
    <t>รายการ</t>
  </si>
  <si>
    <t>จ่ายหนี้</t>
  </si>
  <si>
    <t>คงเหลือ</t>
  </si>
  <si>
    <t>ยา</t>
  </si>
  <si>
    <t>เวชภัณฑ์มิใช่ยา</t>
  </si>
  <si>
    <t>วัสดุวิทยาศาสตร์การแพทย์</t>
  </si>
  <si>
    <t>วัสดุทันตฯ</t>
  </si>
  <si>
    <t>ยอดยกไป</t>
  </si>
  <si>
    <t>ก่อหนี้ต.ค.65</t>
  </si>
  <si>
    <t>วดป.</t>
  </si>
  <si>
    <t>รวม</t>
  </si>
  <si>
    <t>วมย.</t>
  </si>
  <si>
    <t>วัสดุวิทยาศาสตร์</t>
  </si>
  <si>
    <t>วัสดุทันตกรรม</t>
  </si>
  <si>
    <t>วัสดุอื่น</t>
  </si>
  <si>
    <t>ยกมาปี 66</t>
  </si>
  <si>
    <t>ก่อหนี้ต.ค.66</t>
  </si>
  <si>
    <t>เงินโอน</t>
  </si>
  <si>
    <t>Fixedcost 21 แห่ง</t>
  </si>
  <si>
    <t>ค่าเวชภัณฑ์</t>
  </si>
  <si>
    <t>รพ.สต.ถ่ายโอน</t>
  </si>
  <si>
    <t>รพ.สต.สร้างมิ่ง</t>
  </si>
  <si>
    <t>รพ.สต.หนองเมือง</t>
  </si>
  <si>
    <t>เวชภัณฑ์ยาสนับสนุน รพ.สต. เครือข่ายม่วงสามสิบ</t>
  </si>
  <si>
    <t>ลำดับที่</t>
  </si>
  <si>
    <t>ชื่อหน่วยงาน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</si>
  <si>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</si>
  <si>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</si>
  <si>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</si>
  <si>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</si>
  <si>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</si>
  <si>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</si>
  <si>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</si>
  <si>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</si>
  <si>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</si>
  <si>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</si>
  <si>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</si>
  <si>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</si>
  <si>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รพ.สต.หนองแสง</t>
  </si>
  <si>
    <t>รพ.สต.บัวยาง</t>
  </si>
  <si>
    <t>รพ.สต.น้ำคำแดง</t>
  </si>
  <si>
    <t>รพ.สต.โนนขวาว</t>
  </si>
  <si>
    <t>รพ.ส.ต.ไผ่ใหญ่</t>
  </si>
  <si>
    <t>รพ.สต.แสงไผ่</t>
  </si>
  <si>
    <t>รพ.สต.ผักระย่า</t>
  </si>
  <si>
    <t>รพ.สต.หนองสองห้อง</t>
  </si>
  <si>
    <t>รพ.สต.หนองขุ่น</t>
  </si>
  <si>
    <t>รพ.สต.ยางสักกระโพหลุ่ม</t>
  </si>
  <si>
    <t>รพ.สต.นาดี</t>
  </si>
  <si>
    <t>รพ.สต.ยางเครือ</t>
  </si>
  <si>
    <t>รพ.สต.หนองไข่นก</t>
  </si>
  <si>
    <t>รพ.สต.พระโรจน์</t>
  </si>
  <si>
    <t>รพ.สต.หนองเหล่า</t>
  </si>
  <si>
    <t>รพ.สต.ดอนแดงใหญ่</t>
  </si>
  <si>
    <t>รพ.สต.หนองฮาง</t>
  </si>
  <si>
    <t>รพ.สต.หนองหลัก</t>
  </si>
  <si>
    <t>รพ.สต.ขมิ้น</t>
  </si>
  <si>
    <t>รพ.สต.ทุ่งมณี</t>
  </si>
  <si>
    <t>รพ.สต.โพนแพง</t>
  </si>
  <si>
    <t>เวชภัณฑ์ยาสนับสนุน รพ.สต.ถ่ายโอน เครือข่ายม่วงสามสิบ</t>
  </si>
  <si>
    <t>เวชภัณฑ์มิใช่ยาสนับสนุน รพ.สต. เครือข่ายม่วงสามสิบ</t>
  </si>
  <si>
    <t>เวชภัณฑ์มิใช่ยาสนับสนุน รพ.สต.ถ่ายโอน เครือข่ายม่วงสามสิบ</t>
  </si>
  <si>
    <t>วัสดุวิทยาศาสตร์สนับสนุน รพ.สต. เครือข่ายม่วงสามสิบ</t>
  </si>
  <si>
    <t>วัสดุวิทยาศาสตร์สนับสนุน รพ.สต.ถ่ายโอน เครือข่ายม่วงสามสิบ</t>
  </si>
  <si>
    <t>เวชภัณฑ์ถ่ายโอน</t>
  </si>
  <si>
    <t>OP</t>
  </si>
  <si>
    <t>PP</t>
  </si>
  <si>
    <t>หนี้รวม</t>
  </si>
  <si>
    <t>พ.ย.</t>
  </si>
  <si>
    <t>มีหนี้ยกมาจาก ก.ย.66</t>
  </si>
  <si>
    <t>บวก</t>
  </si>
  <si>
    <t>หาร 2</t>
  </si>
  <si>
    <t>ค่าเฉลี่ย)</t>
  </si>
  <si>
    <t>หนี้สินรวม</t>
  </si>
  <si>
    <t>ต.ค.66 ซื้อ</t>
  </si>
  <si>
    <t>พ.ย.66 ซื้อ</t>
  </si>
  <si>
    <t>หาวันของการชำระหนี้ เจ้าหนี้การค้าคงเหลือเฉลี่ย/หนี้รวม*จำนวนวัน</t>
  </si>
  <si>
    <t>เท่ากับ     8014545.34/6868374.37*60</t>
  </si>
  <si>
    <t>วัสดุคงคลังยกมาก.ย.66</t>
  </si>
  <si>
    <t>คงเหลือพ.ย.66</t>
  </si>
  <si>
    <t>ยกมา</t>
  </si>
  <si>
    <t>เฉลี่ย</t>
  </si>
  <si>
    <t>(10944645.69/2)</t>
  </si>
  <si>
    <t>วัสดุใช้ไปรวม</t>
  </si>
  <si>
    <t>วัน</t>
  </si>
  <si>
    <t>60 วัน</t>
  </si>
  <si>
    <t>คงคลังต้องไม่เกิน</t>
  </si>
  <si>
    <t>(5,472,322.85/5,388,400.98*60)</t>
  </si>
  <si>
    <t>แทนค่า</t>
  </si>
  <si>
    <t>รวมยอดยา/วมย/วิทย์/ทันต</t>
  </si>
  <si>
    <t>ระยะเวลาชำระหนี้ต้องไม่เกิน</t>
  </si>
  <si>
    <t>มียอดหนี้คงเหลือณ.พ.ย.66</t>
  </si>
  <si>
    <t>(16,029,090.67/2)</t>
  </si>
  <si>
    <t>เท่ากับ     (8,014,545.34/6,868,374.37*60)</t>
  </si>
  <si>
    <t>ตัวอย่าง  (ยา)</t>
  </si>
  <si>
    <t>คงเหลือ พย 66</t>
  </si>
  <si>
    <t>ใช้ ตค-พย 66</t>
  </si>
  <si>
    <t>เฉลี่ยต่อวัน</t>
  </si>
  <si>
    <t>2 เดือน *60 วัน</t>
  </si>
  <si>
    <t>จะต้องไม่เกิน 60 วัน</t>
  </si>
  <si>
    <t>วัสดุคงคลัง  (ต้นปี)</t>
  </si>
  <si>
    <t>(เป้าหมาย)ไม่เกิน</t>
  </si>
  <si>
    <t>ภาพรวม</t>
  </si>
  <si>
    <t>วัสดุคงคลังเหลือ ณ ปัจจุบัน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</si>
</sst>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Cordia New"/>
      <family val="2"/>
    </font>
    <font>
      <b/>
      <sz val="14"/>
      <name val="Angsana New"/>
      <family val="1"/>
    </font>
    <font>
      <sz val="14"/>
      <name val="Angsana New"/>
      <family val="1"/>
    </font>
    <font>
      <sz val="12"/>
      <name val="Angsana New"/>
      <family val="1"/>
    </font>
    <font>
      <sz val="16"/>
      <name val="Angsana New"/>
      <family val="1"/>
    </font>
    <font>
      <sz val="10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ahoma"/>
      <family val="2"/>
      <charset val="222"/>
      <scheme val="minor"/>
    </font>
    <font>
      <sz val="16"/>
      <color rgb="FFFF0000"/>
      <name val="Angsana New"/>
      <family val="1"/>
    </font>
    <font>
      <b/>
      <sz val="11"/>
      <color theme="1"/>
      <name val="Tahoma"/>
      <family val="2"/>
      <scheme val="minor"/>
    </font>
    <font>
      <sz val="18"/>
      <color theme="1"/>
      <name val="Angsana New"/>
      <family val="1"/>
    </font>
    <font>
      <sz val="18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43" fontId="3" fillId="0" borderId="1" xfId="0" applyNumberFormat="1" applyFon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4" fillId="0" borderId="1" xfId="1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43" fontId="3" fillId="0" borderId="1" xfId="1" applyFont="1" applyBorder="1" applyAlignment="1">
      <alignment horizontal="right"/>
    </xf>
    <xf numFmtId="43" fontId="6" fillId="0" borderId="1" xfId="1" applyFont="1" applyBorder="1" applyAlignment="1">
      <alignment horizontal="right"/>
    </xf>
    <xf numFmtId="43" fontId="4" fillId="0" borderId="0" xfId="1" applyFont="1" applyBorder="1"/>
    <xf numFmtId="0" fontId="0" fillId="0" borderId="1" xfId="0" applyBorder="1" applyAlignment="1">
      <alignment horizontal="center"/>
    </xf>
    <xf numFmtId="43" fontId="0" fillId="0" borderId="0" xfId="0" applyNumberFormat="1"/>
    <xf numFmtId="0" fontId="7" fillId="0" borderId="0" xfId="0" applyFont="1"/>
    <xf numFmtId="43" fontId="7" fillId="0" borderId="0" xfId="1" applyFont="1"/>
    <xf numFmtId="43" fontId="7" fillId="0" borderId="0" xfId="0" applyNumberFormat="1" applyFont="1"/>
    <xf numFmtId="43" fontId="6" fillId="0" borderId="1" xfId="1" applyFont="1" applyBorder="1"/>
    <xf numFmtId="43" fontId="8" fillId="0" borderId="1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3" fontId="8" fillId="0" borderId="1" xfId="1" applyFont="1" applyBorder="1"/>
    <xf numFmtId="0" fontId="8" fillId="0" borderId="1" xfId="0" applyFont="1" applyBorder="1"/>
    <xf numFmtId="43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0" xfId="0" applyFont="1"/>
    <xf numFmtId="43" fontId="2" fillId="0" borderId="2" xfId="0" applyNumberFormat="1" applyFont="1" applyBorder="1"/>
    <xf numFmtId="0" fontId="0" fillId="0" borderId="1" xfId="0" applyBorder="1"/>
    <xf numFmtId="43" fontId="6" fillId="0" borderId="1" xfId="0" applyNumberFormat="1" applyFont="1" applyBorder="1" applyAlignment="1">
      <alignment horizontal="right"/>
    </xf>
    <xf numFmtId="17" fontId="0" fillId="0" borderId="1" xfId="0" applyNumberFormat="1" applyBorder="1" applyAlignment="1">
      <alignment horizontal="center"/>
    </xf>
    <xf numFmtId="43" fontId="6" fillId="0" borderId="0" xfId="1" applyFont="1" applyBorder="1" applyAlignment="1">
      <alignment horizontal="right"/>
    </xf>
    <xf numFmtId="43" fontId="8" fillId="0" borderId="0" xfId="1" applyFont="1" applyBorder="1"/>
    <xf numFmtId="0" fontId="0" fillId="0" borderId="0" xfId="0" applyBorder="1"/>
    <xf numFmtId="0" fontId="8" fillId="0" borderId="3" xfId="0" applyFont="1" applyBorder="1" applyAlignment="1">
      <alignment horizontal="center"/>
    </xf>
    <xf numFmtId="17" fontId="8" fillId="0" borderId="1" xfId="0" applyNumberFormat="1" applyFont="1" applyBorder="1"/>
    <xf numFmtId="43" fontId="0" fillId="0" borderId="0" xfId="1" applyFont="1"/>
    <xf numFmtId="17" fontId="8" fillId="0" borderId="1" xfId="0" applyNumberFormat="1" applyFont="1" applyBorder="1" applyAlignment="1">
      <alignment horizontal="center"/>
    </xf>
    <xf numFmtId="17" fontId="0" fillId="0" borderId="0" xfId="0" applyNumberFormat="1"/>
    <xf numFmtId="17" fontId="0" fillId="0" borderId="1" xfId="0" applyNumberFormat="1" applyBorder="1"/>
    <xf numFmtId="0" fontId="0" fillId="0" borderId="0" xfId="0" applyAlignment="1">
      <alignment horizontal="center"/>
    </xf>
    <xf numFmtId="0" fontId="9" fillId="0" borderId="1" xfId="0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43" fontId="9" fillId="0" borderId="9" xfId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3" fontId="9" fillId="0" borderId="1" xfId="0" applyNumberFormat="1" applyFont="1" applyBorder="1"/>
    <xf numFmtId="0" fontId="9" fillId="0" borderId="9" xfId="0" applyFont="1" applyBorder="1" applyAlignment="1">
      <alignment horizontal="center"/>
    </xf>
    <xf numFmtId="43" fontId="9" fillId="0" borderId="1" xfId="1" applyFont="1" applyBorder="1"/>
    <xf numFmtId="43" fontId="9" fillId="0" borderId="0" xfId="1" applyFont="1"/>
    <xf numFmtId="0" fontId="9" fillId="0" borderId="6" xfId="0" applyFont="1" applyBorder="1" applyAlignment="1">
      <alignment horizontal="center"/>
    </xf>
    <xf numFmtId="17" fontId="9" fillId="0" borderId="1" xfId="0" applyNumberFormat="1" applyFont="1" applyBorder="1" applyAlignment="1">
      <alignment horizontal="left"/>
    </xf>
    <xf numFmtId="43" fontId="9" fillId="0" borderId="10" xfId="1" applyFont="1" applyBorder="1"/>
    <xf numFmtId="43" fontId="9" fillId="0" borderId="4" xfId="1" applyFont="1" applyFill="1" applyBorder="1"/>
    <xf numFmtId="0" fontId="9" fillId="0" borderId="5" xfId="0" applyFont="1" applyBorder="1" applyAlignment="1">
      <alignment horizontal="center"/>
    </xf>
    <xf numFmtId="17" fontId="9" fillId="0" borderId="5" xfId="0" applyNumberFormat="1" applyFont="1" applyBorder="1" applyAlignment="1">
      <alignment horizontal="left"/>
    </xf>
    <xf numFmtId="43" fontId="9" fillId="0" borderId="5" xfId="1" applyFont="1" applyBorder="1"/>
    <xf numFmtId="43" fontId="9" fillId="0" borderId="11" xfId="1" applyFont="1" applyBorder="1"/>
    <xf numFmtId="0" fontId="9" fillId="0" borderId="5" xfId="0" applyFont="1" applyBorder="1"/>
    <xf numFmtId="0" fontId="9" fillId="0" borderId="10" xfId="0" applyFont="1" applyBorder="1" applyAlignment="1">
      <alignment horizontal="center"/>
    </xf>
    <xf numFmtId="17" fontId="9" fillId="0" borderId="12" xfId="0" applyNumberFormat="1" applyFont="1" applyBorder="1" applyAlignment="1">
      <alignment horizontal="center"/>
    </xf>
    <xf numFmtId="43" fontId="9" fillId="0" borderId="12" xfId="1" applyFont="1" applyBorder="1"/>
    <xf numFmtId="0" fontId="9" fillId="0" borderId="12" xfId="0" applyFont="1" applyBorder="1"/>
    <xf numFmtId="0" fontId="9" fillId="0" borderId="2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17" fontId="9" fillId="0" borderId="0" xfId="0" applyNumberFormat="1" applyFont="1" applyBorder="1" applyAlignment="1">
      <alignment horizontal="center"/>
    </xf>
    <xf numFmtId="43" fontId="9" fillId="0" borderId="0" xfId="1" applyFont="1" applyBorder="1"/>
    <xf numFmtId="43" fontId="9" fillId="0" borderId="0" xfId="1" applyFont="1" applyFill="1" applyBorder="1"/>
    <xf numFmtId="43" fontId="9" fillId="0" borderId="0" xfId="0" applyNumberFormat="1" applyFont="1" applyBorder="1"/>
    <xf numFmtId="0" fontId="9" fillId="0" borderId="10" xfId="0" applyFont="1" applyBorder="1"/>
    <xf numFmtId="17" fontId="9" fillId="0" borderId="1" xfId="0" applyNumberFormat="1" applyFont="1" applyBorder="1" applyAlignment="1">
      <alignment horizontal="center"/>
    </xf>
    <xf numFmtId="43" fontId="9" fillId="0" borderId="1" xfId="0" applyNumberFormat="1" applyFont="1" applyBorder="1" applyAlignment="1">
      <alignment horizontal="center"/>
    </xf>
    <xf numFmtId="43" fontId="9" fillId="0" borderId="10" xfId="1" applyFont="1" applyBorder="1" applyAlignment="1">
      <alignment horizontal="center"/>
    </xf>
    <xf numFmtId="2" fontId="9" fillId="0" borderId="0" xfId="0" applyNumberFormat="1" applyFont="1"/>
    <xf numFmtId="0" fontId="9" fillId="0" borderId="9" xfId="0" applyFont="1" applyBorder="1" applyAlignment="1">
      <alignment horizontal="right"/>
    </xf>
    <xf numFmtId="43" fontId="9" fillId="0" borderId="9" xfId="1" applyFont="1" applyBorder="1" applyAlignment="1">
      <alignment horizontal="right"/>
    </xf>
    <xf numFmtId="43" fontId="9" fillId="0" borderId="0" xfId="1" applyFont="1" applyBorder="1" applyAlignment="1">
      <alignment horizontal="center"/>
    </xf>
    <xf numFmtId="43" fontId="9" fillId="0" borderId="0" xfId="0" applyNumberFormat="1" applyFont="1" applyBorder="1" applyAlignment="1">
      <alignment horizontal="center"/>
    </xf>
    <xf numFmtId="43" fontId="0" fillId="0" borderId="13" xfId="0" applyNumberFormat="1" applyBorder="1"/>
    <xf numFmtId="43" fontId="0" fillId="0" borderId="13" xfId="1" applyFont="1" applyBorder="1"/>
    <xf numFmtId="0" fontId="8" fillId="0" borderId="0" xfId="0" applyFont="1" applyBorder="1"/>
    <xf numFmtId="2" fontId="0" fillId="0" borderId="0" xfId="0" applyNumberFormat="1"/>
    <xf numFmtId="0" fontId="13" fillId="0" borderId="1" xfId="0" applyFont="1" applyBorder="1" applyAlignment="1">
      <alignment horizontal="center"/>
    </xf>
    <xf numFmtId="0" fontId="14" fillId="0" borderId="0" xfId="0" applyFont="1"/>
    <xf numFmtId="43" fontId="12" fillId="0" borderId="0" xfId="1" applyFont="1"/>
    <xf numFmtId="43" fontId="12" fillId="0" borderId="0" xfId="0" applyNumberFormat="1" applyFont="1"/>
    <xf numFmtId="0" fontId="12" fillId="0" borderId="0" xfId="0" applyFont="1"/>
    <xf numFmtId="43" fontId="15" fillId="0" borderId="0" xfId="1" applyFont="1" applyBorder="1"/>
    <xf numFmtId="43" fontId="13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5" fillId="0" borderId="0" xfId="0" applyFont="1"/>
    <xf numFmtId="43" fontId="15" fillId="0" borderId="0" xfId="1" applyFont="1"/>
    <xf numFmtId="43" fontId="15" fillId="0" borderId="13" xfId="1" applyFont="1" applyBorder="1"/>
    <xf numFmtId="43" fontId="15" fillId="0" borderId="0" xfId="0" applyNumberFormat="1" applyFont="1"/>
    <xf numFmtId="17" fontId="15" fillId="0" borderId="0" xfId="0" applyNumberFormat="1" applyFont="1"/>
    <xf numFmtId="0" fontId="16" fillId="0" borderId="0" xfId="0" applyFont="1"/>
    <xf numFmtId="2" fontId="12" fillId="0" borderId="0" xfId="0" applyNumberFormat="1" applyFont="1"/>
    <xf numFmtId="43" fontId="0" fillId="0" borderId="0" xfId="1" applyFont="1" applyBorder="1"/>
    <xf numFmtId="43" fontId="0" fillId="0" borderId="0" xfId="0" applyNumberFormat="1" applyBorder="1"/>
    <xf numFmtId="0" fontId="0" fillId="2" borderId="0" xfId="0" applyFill="1"/>
    <xf numFmtId="43" fontId="13" fillId="0" borderId="1" xfId="1" applyFont="1" applyBorder="1"/>
    <xf numFmtId="43" fontId="8" fillId="2" borderId="1" xfId="0" applyNumberFormat="1" applyFont="1" applyFill="1" applyBorder="1"/>
    <xf numFmtId="0" fontId="12" fillId="2" borderId="0" xfId="0" applyFont="1" applyFill="1"/>
    <xf numFmtId="43" fontId="15" fillId="2" borderId="1" xfId="0" applyNumberFormat="1" applyFont="1" applyFill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workbookViewId="0">
      <selection activeCell="E2" sqref="E2"/>
    </sheetView>
  </sheetViews>
  <sheetFormatPr defaultRowHeight="14.25" x14ac:dyDescent="0.2"/>
  <cols>
    <col min="2" max="2" width="20.625" customWidth="1"/>
    <col min="3" max="3" width="17.875" customWidth="1"/>
    <col min="4" max="4" width="20" customWidth="1"/>
    <col min="5" max="5" width="19.125" customWidth="1"/>
    <col min="6" max="6" width="15.625" customWidth="1"/>
    <col min="7" max="7" width="17.5" hidden="1" customWidth="1"/>
    <col min="8" max="8" width="15.375" hidden="1" customWidth="1"/>
    <col min="12" max="12" width="17" customWidth="1"/>
    <col min="13" max="13" width="20.5" customWidth="1"/>
    <col min="14" max="14" width="13.875" customWidth="1"/>
    <col min="257" max="257" width="20.625" customWidth="1"/>
    <col min="258" max="258" width="17.875" customWidth="1"/>
    <col min="259" max="259" width="20" customWidth="1"/>
    <col min="260" max="260" width="19.125" customWidth="1"/>
    <col min="261" max="261" width="15.625" customWidth="1"/>
    <col min="262" max="263" width="0" hidden="1" customWidth="1"/>
    <col min="268" max="268" width="9.5" customWidth="1"/>
    <col min="513" max="513" width="20.625" customWidth="1"/>
    <col min="514" max="514" width="17.875" customWidth="1"/>
    <col min="515" max="515" width="20" customWidth="1"/>
    <col min="516" max="516" width="19.125" customWidth="1"/>
    <col min="517" max="517" width="15.625" customWidth="1"/>
    <col min="518" max="519" width="0" hidden="1" customWidth="1"/>
    <col min="524" max="524" width="9.5" customWidth="1"/>
    <col min="769" max="769" width="20.625" customWidth="1"/>
    <col min="770" max="770" width="17.875" customWidth="1"/>
    <col min="771" max="771" width="20" customWidth="1"/>
    <col min="772" max="772" width="19.125" customWidth="1"/>
    <col min="773" max="773" width="15.625" customWidth="1"/>
    <col min="774" max="775" width="0" hidden="1" customWidth="1"/>
    <col min="780" max="780" width="9.5" customWidth="1"/>
    <col min="1025" max="1025" width="20.625" customWidth="1"/>
    <col min="1026" max="1026" width="17.875" customWidth="1"/>
    <col min="1027" max="1027" width="20" customWidth="1"/>
    <col min="1028" max="1028" width="19.125" customWidth="1"/>
    <col min="1029" max="1029" width="15.625" customWidth="1"/>
    <col min="1030" max="1031" width="0" hidden="1" customWidth="1"/>
    <col min="1036" max="1036" width="9.5" customWidth="1"/>
    <col min="1281" max="1281" width="20.625" customWidth="1"/>
    <col min="1282" max="1282" width="17.875" customWidth="1"/>
    <col min="1283" max="1283" width="20" customWidth="1"/>
    <col min="1284" max="1284" width="19.125" customWidth="1"/>
    <col min="1285" max="1285" width="15.625" customWidth="1"/>
    <col min="1286" max="1287" width="0" hidden="1" customWidth="1"/>
    <col min="1292" max="1292" width="9.5" customWidth="1"/>
    <col min="1537" max="1537" width="20.625" customWidth="1"/>
    <col min="1538" max="1538" width="17.875" customWidth="1"/>
    <col min="1539" max="1539" width="20" customWidth="1"/>
    <col min="1540" max="1540" width="19.125" customWidth="1"/>
    <col min="1541" max="1541" width="15.625" customWidth="1"/>
    <col min="1542" max="1543" width="0" hidden="1" customWidth="1"/>
    <col min="1548" max="1548" width="9.5" customWidth="1"/>
    <col min="1793" max="1793" width="20.625" customWidth="1"/>
    <col min="1794" max="1794" width="17.875" customWidth="1"/>
    <col min="1795" max="1795" width="20" customWidth="1"/>
    <col min="1796" max="1796" width="19.125" customWidth="1"/>
    <col min="1797" max="1797" width="15.625" customWidth="1"/>
    <col min="1798" max="1799" width="0" hidden="1" customWidth="1"/>
    <col min="1804" max="1804" width="9.5" customWidth="1"/>
    <col min="2049" max="2049" width="20.625" customWidth="1"/>
    <col min="2050" max="2050" width="17.875" customWidth="1"/>
    <col min="2051" max="2051" width="20" customWidth="1"/>
    <col min="2052" max="2052" width="19.125" customWidth="1"/>
    <col min="2053" max="2053" width="15.625" customWidth="1"/>
    <col min="2054" max="2055" width="0" hidden="1" customWidth="1"/>
    <col min="2060" max="2060" width="9.5" customWidth="1"/>
    <col min="2305" max="2305" width="20.625" customWidth="1"/>
    <col min="2306" max="2306" width="17.875" customWidth="1"/>
    <col min="2307" max="2307" width="20" customWidth="1"/>
    <col min="2308" max="2308" width="19.125" customWidth="1"/>
    <col min="2309" max="2309" width="15.625" customWidth="1"/>
    <col min="2310" max="2311" width="0" hidden="1" customWidth="1"/>
    <col min="2316" max="2316" width="9.5" customWidth="1"/>
    <col min="2561" max="2561" width="20.625" customWidth="1"/>
    <col min="2562" max="2562" width="17.875" customWidth="1"/>
    <col min="2563" max="2563" width="20" customWidth="1"/>
    <col min="2564" max="2564" width="19.125" customWidth="1"/>
    <col min="2565" max="2565" width="15.625" customWidth="1"/>
    <col min="2566" max="2567" width="0" hidden="1" customWidth="1"/>
    <col min="2572" max="2572" width="9.5" customWidth="1"/>
    <col min="2817" max="2817" width="20.625" customWidth="1"/>
    <col min="2818" max="2818" width="17.875" customWidth="1"/>
    <col min="2819" max="2819" width="20" customWidth="1"/>
    <col min="2820" max="2820" width="19.125" customWidth="1"/>
    <col min="2821" max="2821" width="15.625" customWidth="1"/>
    <col min="2822" max="2823" width="0" hidden="1" customWidth="1"/>
    <col min="2828" max="2828" width="9.5" customWidth="1"/>
    <col min="3073" max="3073" width="20.625" customWidth="1"/>
    <col min="3074" max="3074" width="17.875" customWidth="1"/>
    <col min="3075" max="3075" width="20" customWidth="1"/>
    <col min="3076" max="3076" width="19.125" customWidth="1"/>
    <col min="3077" max="3077" width="15.625" customWidth="1"/>
    <col min="3078" max="3079" width="0" hidden="1" customWidth="1"/>
    <col min="3084" max="3084" width="9.5" customWidth="1"/>
    <col min="3329" max="3329" width="20.625" customWidth="1"/>
    <col min="3330" max="3330" width="17.875" customWidth="1"/>
    <col min="3331" max="3331" width="20" customWidth="1"/>
    <col min="3332" max="3332" width="19.125" customWidth="1"/>
    <col min="3333" max="3333" width="15.625" customWidth="1"/>
    <col min="3334" max="3335" width="0" hidden="1" customWidth="1"/>
    <col min="3340" max="3340" width="9.5" customWidth="1"/>
    <col min="3585" max="3585" width="20.625" customWidth="1"/>
    <col min="3586" max="3586" width="17.875" customWidth="1"/>
    <col min="3587" max="3587" width="20" customWidth="1"/>
    <col min="3588" max="3588" width="19.125" customWidth="1"/>
    <col min="3589" max="3589" width="15.625" customWidth="1"/>
    <col min="3590" max="3591" width="0" hidden="1" customWidth="1"/>
    <col min="3596" max="3596" width="9.5" customWidth="1"/>
    <col min="3841" max="3841" width="20.625" customWidth="1"/>
    <col min="3842" max="3842" width="17.875" customWidth="1"/>
    <col min="3843" max="3843" width="20" customWidth="1"/>
    <col min="3844" max="3844" width="19.125" customWidth="1"/>
    <col min="3845" max="3845" width="15.625" customWidth="1"/>
    <col min="3846" max="3847" width="0" hidden="1" customWidth="1"/>
    <col min="3852" max="3852" width="9.5" customWidth="1"/>
    <col min="4097" max="4097" width="20.625" customWidth="1"/>
    <col min="4098" max="4098" width="17.875" customWidth="1"/>
    <col min="4099" max="4099" width="20" customWidth="1"/>
    <col min="4100" max="4100" width="19.125" customWidth="1"/>
    <col min="4101" max="4101" width="15.625" customWidth="1"/>
    <col min="4102" max="4103" width="0" hidden="1" customWidth="1"/>
    <col min="4108" max="4108" width="9.5" customWidth="1"/>
    <col min="4353" max="4353" width="20.625" customWidth="1"/>
    <col min="4354" max="4354" width="17.875" customWidth="1"/>
    <col min="4355" max="4355" width="20" customWidth="1"/>
    <col min="4356" max="4356" width="19.125" customWidth="1"/>
    <col min="4357" max="4357" width="15.625" customWidth="1"/>
    <col min="4358" max="4359" width="0" hidden="1" customWidth="1"/>
    <col min="4364" max="4364" width="9.5" customWidth="1"/>
    <col min="4609" max="4609" width="20.625" customWidth="1"/>
    <col min="4610" max="4610" width="17.875" customWidth="1"/>
    <col min="4611" max="4611" width="20" customWidth="1"/>
    <col min="4612" max="4612" width="19.125" customWidth="1"/>
    <col min="4613" max="4613" width="15.625" customWidth="1"/>
    <col min="4614" max="4615" width="0" hidden="1" customWidth="1"/>
    <col min="4620" max="4620" width="9.5" customWidth="1"/>
    <col min="4865" max="4865" width="20.625" customWidth="1"/>
    <col min="4866" max="4866" width="17.875" customWidth="1"/>
    <col min="4867" max="4867" width="20" customWidth="1"/>
    <col min="4868" max="4868" width="19.125" customWidth="1"/>
    <col min="4869" max="4869" width="15.625" customWidth="1"/>
    <col min="4870" max="4871" width="0" hidden="1" customWidth="1"/>
    <col min="4876" max="4876" width="9.5" customWidth="1"/>
    <col min="5121" max="5121" width="20.625" customWidth="1"/>
    <col min="5122" max="5122" width="17.875" customWidth="1"/>
    <col min="5123" max="5123" width="20" customWidth="1"/>
    <col min="5124" max="5124" width="19.125" customWidth="1"/>
    <col min="5125" max="5125" width="15.625" customWidth="1"/>
    <col min="5126" max="5127" width="0" hidden="1" customWidth="1"/>
    <col min="5132" max="5132" width="9.5" customWidth="1"/>
    <col min="5377" max="5377" width="20.625" customWidth="1"/>
    <col min="5378" max="5378" width="17.875" customWidth="1"/>
    <col min="5379" max="5379" width="20" customWidth="1"/>
    <col min="5380" max="5380" width="19.125" customWidth="1"/>
    <col min="5381" max="5381" width="15.625" customWidth="1"/>
    <col min="5382" max="5383" width="0" hidden="1" customWidth="1"/>
    <col min="5388" max="5388" width="9.5" customWidth="1"/>
    <col min="5633" max="5633" width="20.625" customWidth="1"/>
    <col min="5634" max="5634" width="17.875" customWidth="1"/>
    <col min="5635" max="5635" width="20" customWidth="1"/>
    <col min="5636" max="5636" width="19.125" customWidth="1"/>
    <col min="5637" max="5637" width="15.625" customWidth="1"/>
    <col min="5638" max="5639" width="0" hidden="1" customWidth="1"/>
    <col min="5644" max="5644" width="9.5" customWidth="1"/>
    <col min="5889" max="5889" width="20.625" customWidth="1"/>
    <col min="5890" max="5890" width="17.875" customWidth="1"/>
    <col min="5891" max="5891" width="20" customWidth="1"/>
    <col min="5892" max="5892" width="19.125" customWidth="1"/>
    <col min="5893" max="5893" width="15.625" customWidth="1"/>
    <col min="5894" max="5895" width="0" hidden="1" customWidth="1"/>
    <col min="5900" max="5900" width="9.5" customWidth="1"/>
    <col min="6145" max="6145" width="20.625" customWidth="1"/>
    <col min="6146" max="6146" width="17.875" customWidth="1"/>
    <col min="6147" max="6147" width="20" customWidth="1"/>
    <col min="6148" max="6148" width="19.125" customWidth="1"/>
    <col min="6149" max="6149" width="15.625" customWidth="1"/>
    <col min="6150" max="6151" width="0" hidden="1" customWidth="1"/>
    <col min="6156" max="6156" width="9.5" customWidth="1"/>
    <col min="6401" max="6401" width="20.625" customWidth="1"/>
    <col min="6402" max="6402" width="17.875" customWidth="1"/>
    <col min="6403" max="6403" width="20" customWidth="1"/>
    <col min="6404" max="6404" width="19.125" customWidth="1"/>
    <col min="6405" max="6405" width="15.625" customWidth="1"/>
    <col min="6406" max="6407" width="0" hidden="1" customWidth="1"/>
    <col min="6412" max="6412" width="9.5" customWidth="1"/>
    <col min="6657" max="6657" width="20.625" customWidth="1"/>
    <col min="6658" max="6658" width="17.875" customWidth="1"/>
    <col min="6659" max="6659" width="20" customWidth="1"/>
    <col min="6660" max="6660" width="19.125" customWidth="1"/>
    <col min="6661" max="6661" width="15.625" customWidth="1"/>
    <col min="6662" max="6663" width="0" hidden="1" customWidth="1"/>
    <col min="6668" max="6668" width="9.5" customWidth="1"/>
    <col min="6913" max="6913" width="20.625" customWidth="1"/>
    <col min="6914" max="6914" width="17.875" customWidth="1"/>
    <col min="6915" max="6915" width="20" customWidth="1"/>
    <col min="6916" max="6916" width="19.125" customWidth="1"/>
    <col min="6917" max="6917" width="15.625" customWidth="1"/>
    <col min="6918" max="6919" width="0" hidden="1" customWidth="1"/>
    <col min="6924" max="6924" width="9.5" customWidth="1"/>
    <col min="7169" max="7169" width="20.625" customWidth="1"/>
    <col min="7170" max="7170" width="17.875" customWidth="1"/>
    <col min="7171" max="7171" width="20" customWidth="1"/>
    <col min="7172" max="7172" width="19.125" customWidth="1"/>
    <col min="7173" max="7173" width="15.625" customWidth="1"/>
    <col min="7174" max="7175" width="0" hidden="1" customWidth="1"/>
    <col min="7180" max="7180" width="9.5" customWidth="1"/>
    <col min="7425" max="7425" width="20.625" customWidth="1"/>
    <col min="7426" max="7426" width="17.875" customWidth="1"/>
    <col min="7427" max="7427" width="20" customWidth="1"/>
    <col min="7428" max="7428" width="19.125" customWidth="1"/>
    <col min="7429" max="7429" width="15.625" customWidth="1"/>
    <col min="7430" max="7431" width="0" hidden="1" customWidth="1"/>
    <col min="7436" max="7436" width="9.5" customWidth="1"/>
    <col min="7681" max="7681" width="20.625" customWidth="1"/>
    <col min="7682" max="7682" width="17.875" customWidth="1"/>
    <col min="7683" max="7683" width="20" customWidth="1"/>
    <col min="7684" max="7684" width="19.125" customWidth="1"/>
    <col min="7685" max="7685" width="15.625" customWidth="1"/>
    <col min="7686" max="7687" width="0" hidden="1" customWidth="1"/>
    <col min="7692" max="7692" width="9.5" customWidth="1"/>
    <col min="7937" max="7937" width="20.625" customWidth="1"/>
    <col min="7938" max="7938" width="17.875" customWidth="1"/>
    <col min="7939" max="7939" width="20" customWidth="1"/>
    <col min="7940" max="7940" width="19.125" customWidth="1"/>
    <col min="7941" max="7941" width="15.625" customWidth="1"/>
    <col min="7942" max="7943" width="0" hidden="1" customWidth="1"/>
    <col min="7948" max="7948" width="9.5" customWidth="1"/>
    <col min="8193" max="8193" width="20.625" customWidth="1"/>
    <col min="8194" max="8194" width="17.875" customWidth="1"/>
    <col min="8195" max="8195" width="20" customWidth="1"/>
    <col min="8196" max="8196" width="19.125" customWidth="1"/>
    <col min="8197" max="8197" width="15.625" customWidth="1"/>
    <col min="8198" max="8199" width="0" hidden="1" customWidth="1"/>
    <col min="8204" max="8204" width="9.5" customWidth="1"/>
    <col min="8449" max="8449" width="20.625" customWidth="1"/>
    <col min="8450" max="8450" width="17.875" customWidth="1"/>
    <col min="8451" max="8451" width="20" customWidth="1"/>
    <col min="8452" max="8452" width="19.125" customWidth="1"/>
    <col min="8453" max="8453" width="15.625" customWidth="1"/>
    <col min="8454" max="8455" width="0" hidden="1" customWidth="1"/>
    <col min="8460" max="8460" width="9.5" customWidth="1"/>
    <col min="8705" max="8705" width="20.625" customWidth="1"/>
    <col min="8706" max="8706" width="17.875" customWidth="1"/>
    <col min="8707" max="8707" width="20" customWidth="1"/>
    <col min="8708" max="8708" width="19.125" customWidth="1"/>
    <col min="8709" max="8709" width="15.625" customWidth="1"/>
    <col min="8710" max="8711" width="0" hidden="1" customWidth="1"/>
    <col min="8716" max="8716" width="9.5" customWidth="1"/>
    <col min="8961" max="8961" width="20.625" customWidth="1"/>
    <col min="8962" max="8962" width="17.875" customWidth="1"/>
    <col min="8963" max="8963" width="20" customWidth="1"/>
    <col min="8964" max="8964" width="19.125" customWidth="1"/>
    <col min="8965" max="8965" width="15.625" customWidth="1"/>
    <col min="8966" max="8967" width="0" hidden="1" customWidth="1"/>
    <col min="8972" max="8972" width="9.5" customWidth="1"/>
    <col min="9217" max="9217" width="20.625" customWidth="1"/>
    <col min="9218" max="9218" width="17.875" customWidth="1"/>
    <col min="9219" max="9219" width="20" customWidth="1"/>
    <col min="9220" max="9220" width="19.125" customWidth="1"/>
    <col min="9221" max="9221" width="15.625" customWidth="1"/>
    <col min="9222" max="9223" width="0" hidden="1" customWidth="1"/>
    <col min="9228" max="9228" width="9.5" customWidth="1"/>
    <col min="9473" max="9473" width="20.625" customWidth="1"/>
    <col min="9474" max="9474" width="17.875" customWidth="1"/>
    <col min="9475" max="9475" width="20" customWidth="1"/>
    <col min="9476" max="9476" width="19.125" customWidth="1"/>
    <col min="9477" max="9477" width="15.625" customWidth="1"/>
    <col min="9478" max="9479" width="0" hidden="1" customWidth="1"/>
    <col min="9484" max="9484" width="9.5" customWidth="1"/>
    <col min="9729" max="9729" width="20.625" customWidth="1"/>
    <col min="9730" max="9730" width="17.875" customWidth="1"/>
    <col min="9731" max="9731" width="20" customWidth="1"/>
    <col min="9732" max="9732" width="19.125" customWidth="1"/>
    <col min="9733" max="9733" width="15.625" customWidth="1"/>
    <col min="9734" max="9735" width="0" hidden="1" customWidth="1"/>
    <col min="9740" max="9740" width="9.5" customWidth="1"/>
    <col min="9985" max="9985" width="20.625" customWidth="1"/>
    <col min="9986" max="9986" width="17.875" customWidth="1"/>
    <col min="9987" max="9987" width="20" customWidth="1"/>
    <col min="9988" max="9988" width="19.125" customWidth="1"/>
    <col min="9989" max="9989" width="15.625" customWidth="1"/>
    <col min="9990" max="9991" width="0" hidden="1" customWidth="1"/>
    <col min="9996" max="9996" width="9.5" customWidth="1"/>
    <col min="10241" max="10241" width="20.625" customWidth="1"/>
    <col min="10242" max="10242" width="17.875" customWidth="1"/>
    <col min="10243" max="10243" width="20" customWidth="1"/>
    <col min="10244" max="10244" width="19.125" customWidth="1"/>
    <col min="10245" max="10245" width="15.625" customWidth="1"/>
    <col min="10246" max="10247" width="0" hidden="1" customWidth="1"/>
    <col min="10252" max="10252" width="9.5" customWidth="1"/>
    <col min="10497" max="10497" width="20.625" customWidth="1"/>
    <col min="10498" max="10498" width="17.875" customWidth="1"/>
    <col min="10499" max="10499" width="20" customWidth="1"/>
    <col min="10500" max="10500" width="19.125" customWidth="1"/>
    <col min="10501" max="10501" width="15.625" customWidth="1"/>
    <col min="10502" max="10503" width="0" hidden="1" customWidth="1"/>
    <col min="10508" max="10508" width="9.5" customWidth="1"/>
    <col min="10753" max="10753" width="20.625" customWidth="1"/>
    <col min="10754" max="10754" width="17.875" customWidth="1"/>
    <col min="10755" max="10755" width="20" customWidth="1"/>
    <col min="10756" max="10756" width="19.125" customWidth="1"/>
    <col min="10757" max="10757" width="15.625" customWidth="1"/>
    <col min="10758" max="10759" width="0" hidden="1" customWidth="1"/>
    <col min="10764" max="10764" width="9.5" customWidth="1"/>
    <col min="11009" max="11009" width="20.625" customWidth="1"/>
    <col min="11010" max="11010" width="17.875" customWidth="1"/>
    <col min="11011" max="11011" width="20" customWidth="1"/>
    <col min="11012" max="11012" width="19.125" customWidth="1"/>
    <col min="11013" max="11013" width="15.625" customWidth="1"/>
    <col min="11014" max="11015" width="0" hidden="1" customWidth="1"/>
    <col min="11020" max="11020" width="9.5" customWidth="1"/>
    <col min="11265" max="11265" width="20.625" customWidth="1"/>
    <col min="11266" max="11266" width="17.875" customWidth="1"/>
    <col min="11267" max="11267" width="20" customWidth="1"/>
    <col min="11268" max="11268" width="19.125" customWidth="1"/>
    <col min="11269" max="11269" width="15.625" customWidth="1"/>
    <col min="11270" max="11271" width="0" hidden="1" customWidth="1"/>
    <col min="11276" max="11276" width="9.5" customWidth="1"/>
    <col min="11521" max="11521" width="20.625" customWidth="1"/>
    <col min="11522" max="11522" width="17.875" customWidth="1"/>
    <col min="11523" max="11523" width="20" customWidth="1"/>
    <col min="11524" max="11524" width="19.125" customWidth="1"/>
    <col min="11525" max="11525" width="15.625" customWidth="1"/>
    <col min="11526" max="11527" width="0" hidden="1" customWidth="1"/>
    <col min="11532" max="11532" width="9.5" customWidth="1"/>
    <col min="11777" max="11777" width="20.625" customWidth="1"/>
    <col min="11778" max="11778" width="17.875" customWidth="1"/>
    <col min="11779" max="11779" width="20" customWidth="1"/>
    <col min="11780" max="11780" width="19.125" customWidth="1"/>
    <col min="11781" max="11781" width="15.625" customWidth="1"/>
    <col min="11782" max="11783" width="0" hidden="1" customWidth="1"/>
    <col min="11788" max="11788" width="9.5" customWidth="1"/>
    <col min="12033" max="12033" width="20.625" customWidth="1"/>
    <col min="12034" max="12034" width="17.875" customWidth="1"/>
    <col min="12035" max="12035" width="20" customWidth="1"/>
    <col min="12036" max="12036" width="19.125" customWidth="1"/>
    <col min="12037" max="12037" width="15.625" customWidth="1"/>
    <col min="12038" max="12039" width="0" hidden="1" customWidth="1"/>
    <col min="12044" max="12044" width="9.5" customWidth="1"/>
    <col min="12289" max="12289" width="20.625" customWidth="1"/>
    <col min="12290" max="12290" width="17.875" customWidth="1"/>
    <col min="12291" max="12291" width="20" customWidth="1"/>
    <col min="12292" max="12292" width="19.125" customWidth="1"/>
    <col min="12293" max="12293" width="15.625" customWidth="1"/>
    <col min="12294" max="12295" width="0" hidden="1" customWidth="1"/>
    <col min="12300" max="12300" width="9.5" customWidth="1"/>
    <col min="12545" max="12545" width="20.625" customWidth="1"/>
    <col min="12546" max="12546" width="17.875" customWidth="1"/>
    <col min="12547" max="12547" width="20" customWidth="1"/>
    <col min="12548" max="12548" width="19.125" customWidth="1"/>
    <col min="12549" max="12549" width="15.625" customWidth="1"/>
    <col min="12550" max="12551" width="0" hidden="1" customWidth="1"/>
    <col min="12556" max="12556" width="9.5" customWidth="1"/>
    <col min="12801" max="12801" width="20.625" customWidth="1"/>
    <col min="12802" max="12802" width="17.875" customWidth="1"/>
    <col min="12803" max="12803" width="20" customWidth="1"/>
    <col min="12804" max="12804" width="19.125" customWidth="1"/>
    <col min="12805" max="12805" width="15.625" customWidth="1"/>
    <col min="12806" max="12807" width="0" hidden="1" customWidth="1"/>
    <col min="12812" max="12812" width="9.5" customWidth="1"/>
    <col min="13057" max="13057" width="20.625" customWidth="1"/>
    <col min="13058" max="13058" width="17.875" customWidth="1"/>
    <col min="13059" max="13059" width="20" customWidth="1"/>
    <col min="13060" max="13060" width="19.125" customWidth="1"/>
    <col min="13061" max="13061" width="15.625" customWidth="1"/>
    <col min="13062" max="13063" width="0" hidden="1" customWidth="1"/>
    <col min="13068" max="13068" width="9.5" customWidth="1"/>
    <col min="13313" max="13313" width="20.625" customWidth="1"/>
    <col min="13314" max="13314" width="17.875" customWidth="1"/>
    <col min="13315" max="13315" width="20" customWidth="1"/>
    <col min="13316" max="13316" width="19.125" customWidth="1"/>
    <col min="13317" max="13317" width="15.625" customWidth="1"/>
    <col min="13318" max="13319" width="0" hidden="1" customWidth="1"/>
    <col min="13324" max="13324" width="9.5" customWidth="1"/>
    <col min="13569" max="13569" width="20.625" customWidth="1"/>
    <col min="13570" max="13570" width="17.875" customWidth="1"/>
    <col min="13571" max="13571" width="20" customWidth="1"/>
    <col min="13572" max="13572" width="19.125" customWidth="1"/>
    <col min="13573" max="13573" width="15.625" customWidth="1"/>
    <col min="13574" max="13575" width="0" hidden="1" customWidth="1"/>
    <col min="13580" max="13580" width="9.5" customWidth="1"/>
    <col min="13825" max="13825" width="20.625" customWidth="1"/>
    <col min="13826" max="13826" width="17.875" customWidth="1"/>
    <col min="13827" max="13827" width="20" customWidth="1"/>
    <col min="13828" max="13828" width="19.125" customWidth="1"/>
    <col min="13829" max="13829" width="15.625" customWidth="1"/>
    <col min="13830" max="13831" width="0" hidden="1" customWidth="1"/>
    <col min="13836" max="13836" width="9.5" customWidth="1"/>
    <col min="14081" max="14081" width="20.625" customWidth="1"/>
    <col min="14082" max="14082" width="17.875" customWidth="1"/>
    <col min="14083" max="14083" width="20" customWidth="1"/>
    <col min="14084" max="14084" width="19.125" customWidth="1"/>
    <col min="14085" max="14085" width="15.625" customWidth="1"/>
    <col min="14086" max="14087" width="0" hidden="1" customWidth="1"/>
    <col min="14092" max="14092" width="9.5" customWidth="1"/>
    <col min="14337" max="14337" width="20.625" customWidth="1"/>
    <col min="14338" max="14338" width="17.875" customWidth="1"/>
    <col min="14339" max="14339" width="20" customWidth="1"/>
    <col min="14340" max="14340" width="19.125" customWidth="1"/>
    <col min="14341" max="14341" width="15.625" customWidth="1"/>
    <col min="14342" max="14343" width="0" hidden="1" customWidth="1"/>
    <col min="14348" max="14348" width="9.5" customWidth="1"/>
    <col min="14593" max="14593" width="20.625" customWidth="1"/>
    <col min="14594" max="14594" width="17.875" customWidth="1"/>
    <col min="14595" max="14595" width="20" customWidth="1"/>
    <col min="14596" max="14596" width="19.125" customWidth="1"/>
    <col min="14597" max="14597" width="15.625" customWidth="1"/>
    <col min="14598" max="14599" width="0" hidden="1" customWidth="1"/>
    <col min="14604" max="14604" width="9.5" customWidth="1"/>
    <col min="14849" max="14849" width="20.625" customWidth="1"/>
    <col min="14850" max="14850" width="17.875" customWidth="1"/>
    <col min="14851" max="14851" width="20" customWidth="1"/>
    <col min="14852" max="14852" width="19.125" customWidth="1"/>
    <col min="14853" max="14853" width="15.625" customWidth="1"/>
    <col min="14854" max="14855" width="0" hidden="1" customWidth="1"/>
    <col min="14860" max="14860" width="9.5" customWidth="1"/>
    <col min="15105" max="15105" width="20.625" customWidth="1"/>
    <col min="15106" max="15106" width="17.875" customWidth="1"/>
    <col min="15107" max="15107" width="20" customWidth="1"/>
    <col min="15108" max="15108" width="19.125" customWidth="1"/>
    <col min="15109" max="15109" width="15.625" customWidth="1"/>
    <col min="15110" max="15111" width="0" hidden="1" customWidth="1"/>
    <col min="15116" max="15116" width="9.5" customWidth="1"/>
    <col min="15361" max="15361" width="20.625" customWidth="1"/>
    <col min="15362" max="15362" width="17.875" customWidth="1"/>
    <col min="15363" max="15363" width="20" customWidth="1"/>
    <col min="15364" max="15364" width="19.125" customWidth="1"/>
    <col min="15365" max="15365" width="15.625" customWidth="1"/>
    <col min="15366" max="15367" width="0" hidden="1" customWidth="1"/>
    <col min="15372" max="15372" width="9.5" customWidth="1"/>
    <col min="15617" max="15617" width="20.625" customWidth="1"/>
    <col min="15618" max="15618" width="17.875" customWidth="1"/>
    <col min="15619" max="15619" width="20" customWidth="1"/>
    <col min="15620" max="15620" width="19.125" customWidth="1"/>
    <col min="15621" max="15621" width="15.625" customWidth="1"/>
    <col min="15622" max="15623" width="0" hidden="1" customWidth="1"/>
    <col min="15628" max="15628" width="9.5" customWidth="1"/>
    <col min="15873" max="15873" width="20.625" customWidth="1"/>
    <col min="15874" max="15874" width="17.875" customWidth="1"/>
    <col min="15875" max="15875" width="20" customWidth="1"/>
    <col min="15876" max="15876" width="19.125" customWidth="1"/>
    <col min="15877" max="15877" width="15.625" customWidth="1"/>
    <col min="15878" max="15879" width="0" hidden="1" customWidth="1"/>
    <col min="15884" max="15884" width="9.5" customWidth="1"/>
    <col min="16129" max="16129" width="20.625" customWidth="1"/>
    <col min="16130" max="16130" width="17.875" customWidth="1"/>
    <col min="16131" max="16131" width="20" customWidth="1"/>
    <col min="16132" max="16132" width="19.125" customWidth="1"/>
    <col min="16133" max="16133" width="15.625" customWidth="1"/>
    <col min="16134" max="16135" width="0" hidden="1" customWidth="1"/>
    <col min="16140" max="16140" width="9.5" customWidth="1"/>
  </cols>
  <sheetData>
    <row r="1" spans="1:18" ht="23.25" x14ac:dyDescent="0.5">
      <c r="A1" s="9" t="s">
        <v>9</v>
      </c>
      <c r="B1" s="23" t="s">
        <v>0</v>
      </c>
      <c r="C1" s="1" t="s">
        <v>15</v>
      </c>
      <c r="D1" s="1" t="s">
        <v>16</v>
      </c>
      <c r="E1" s="2" t="s">
        <v>1</v>
      </c>
      <c r="F1" s="2" t="s">
        <v>2</v>
      </c>
      <c r="G1" s="2"/>
      <c r="H1" s="3"/>
    </row>
    <row r="2" spans="1:18" ht="23.25" x14ac:dyDescent="0.5">
      <c r="A2" s="26">
        <v>24381</v>
      </c>
      <c r="B2" s="21" t="s">
        <v>3</v>
      </c>
      <c r="C2" s="7">
        <v>5434566.1200000001</v>
      </c>
      <c r="D2" s="7">
        <v>2227380.46</v>
      </c>
      <c r="E2" s="25">
        <v>2146093.5</v>
      </c>
      <c r="F2" s="17">
        <f>C2+D2-E2</f>
        <v>5515853.0800000001</v>
      </c>
      <c r="G2" s="4"/>
      <c r="H2" s="4"/>
    </row>
    <row r="3" spans="1:18" ht="23.25" x14ac:dyDescent="0.5">
      <c r="A3" s="9"/>
      <c r="B3" s="21" t="s">
        <v>4</v>
      </c>
      <c r="C3" s="7">
        <v>1814531.45</v>
      </c>
      <c r="D3" s="7">
        <v>779749.49</v>
      </c>
      <c r="E3" s="7">
        <v>600871.55000000005</v>
      </c>
      <c r="F3" s="17">
        <f t="shared" ref="F3:F66" si="0">C3+D3-E3</f>
        <v>1993409.39</v>
      </c>
      <c r="G3" s="4"/>
      <c r="H3" s="5"/>
    </row>
    <row r="4" spans="1:18" ht="23.25" x14ac:dyDescent="0.5">
      <c r="A4" s="9"/>
      <c r="B4" s="21" t="s">
        <v>5</v>
      </c>
      <c r="C4" s="7">
        <v>1729448.5</v>
      </c>
      <c r="D4" s="7">
        <v>622565</v>
      </c>
      <c r="E4" s="7">
        <v>780460.5</v>
      </c>
      <c r="F4" s="17">
        <f t="shared" si="0"/>
        <v>1571553</v>
      </c>
      <c r="G4" s="4"/>
      <c r="H4" s="4"/>
      <c r="J4" s="27"/>
    </row>
    <row r="5" spans="1:18" ht="23.25" x14ac:dyDescent="0.5">
      <c r="A5" s="9"/>
      <c r="B5" s="21" t="s">
        <v>6</v>
      </c>
      <c r="C5" s="7">
        <v>403427.68</v>
      </c>
      <c r="D5" s="7">
        <v>152096</v>
      </c>
      <c r="E5" s="7">
        <v>229915.28</v>
      </c>
      <c r="F5" s="17">
        <f t="shared" si="0"/>
        <v>325608.39999999991</v>
      </c>
      <c r="G5" s="4"/>
      <c r="H5" s="4"/>
    </row>
    <row r="6" spans="1:18" ht="23.25" x14ac:dyDescent="0.5">
      <c r="A6" s="26">
        <v>24412</v>
      </c>
      <c r="B6" s="21" t="s">
        <v>3</v>
      </c>
      <c r="C6" s="7">
        <v>5515853.0800000001</v>
      </c>
      <c r="D6" s="25">
        <v>1780084.35</v>
      </c>
      <c r="E6" s="25">
        <v>3335453.88</v>
      </c>
      <c r="F6" s="17">
        <f t="shared" si="0"/>
        <v>3960483.55</v>
      </c>
      <c r="G6" s="4"/>
      <c r="H6" s="4"/>
      <c r="J6" s="29"/>
      <c r="K6" s="29"/>
      <c r="L6" s="29"/>
      <c r="M6" s="96"/>
      <c r="N6" s="29"/>
      <c r="O6" s="29"/>
      <c r="P6" s="29"/>
      <c r="Q6" s="29"/>
      <c r="R6" s="29"/>
    </row>
    <row r="7" spans="1:18" ht="23.25" x14ac:dyDescent="0.5">
      <c r="A7" s="9"/>
      <c r="B7" s="21" t="s">
        <v>4</v>
      </c>
      <c r="C7" s="17">
        <v>1993409.39</v>
      </c>
      <c r="D7" s="17">
        <v>752382.57</v>
      </c>
      <c r="E7" s="17">
        <v>1339936.0900000001</v>
      </c>
      <c r="F7" s="17">
        <f t="shared" si="0"/>
        <v>1405855.8699999999</v>
      </c>
      <c r="G7" s="6"/>
      <c r="H7" s="6"/>
      <c r="J7" s="29"/>
      <c r="K7" s="29"/>
      <c r="L7" s="29"/>
      <c r="M7" s="96"/>
      <c r="N7" s="29"/>
      <c r="O7" s="29"/>
      <c r="P7" s="29"/>
      <c r="Q7" s="29"/>
      <c r="R7" s="29"/>
    </row>
    <row r="8" spans="1:18" ht="23.25" x14ac:dyDescent="0.5">
      <c r="A8" s="9"/>
      <c r="B8" s="21" t="s">
        <v>5</v>
      </c>
      <c r="C8" s="17">
        <v>1571553</v>
      </c>
      <c r="D8" s="17">
        <v>303860</v>
      </c>
      <c r="E8" s="17">
        <v>996988</v>
      </c>
      <c r="F8" s="17">
        <f t="shared" si="0"/>
        <v>878425</v>
      </c>
      <c r="G8" s="6"/>
      <c r="H8" s="6"/>
      <c r="J8" s="29"/>
      <c r="K8" s="29"/>
      <c r="L8" s="29"/>
      <c r="M8" s="97"/>
      <c r="N8" s="29"/>
      <c r="O8" s="29"/>
      <c r="P8" s="29"/>
      <c r="Q8" s="29"/>
      <c r="R8" s="29"/>
    </row>
    <row r="9" spans="1:18" ht="23.25" x14ac:dyDescent="0.5">
      <c r="A9" s="9"/>
      <c r="B9" s="21" t="s">
        <v>6</v>
      </c>
      <c r="C9" s="17">
        <v>325608.39999999991</v>
      </c>
      <c r="D9" s="17">
        <v>250256.5</v>
      </c>
      <c r="E9" s="17">
        <v>173512.4</v>
      </c>
      <c r="F9" s="17">
        <f t="shared" si="0"/>
        <v>402352.49999999988</v>
      </c>
      <c r="G9" s="6"/>
      <c r="H9" s="6"/>
      <c r="J9" s="29"/>
      <c r="K9" s="29"/>
      <c r="L9" s="29"/>
      <c r="M9" s="29"/>
      <c r="N9" s="96"/>
      <c r="O9" s="29"/>
      <c r="P9" s="29"/>
      <c r="Q9" s="29"/>
      <c r="R9" s="29"/>
    </row>
    <row r="10" spans="1:18" ht="23.25" x14ac:dyDescent="0.5">
      <c r="A10" s="26">
        <v>24442</v>
      </c>
      <c r="B10" s="21" t="s">
        <v>3</v>
      </c>
      <c r="C10" s="17"/>
      <c r="D10" s="17"/>
      <c r="E10" s="17"/>
      <c r="F10" s="17">
        <f t="shared" si="0"/>
        <v>0</v>
      </c>
      <c r="G10" s="6"/>
      <c r="H10" s="6"/>
      <c r="J10" s="29"/>
      <c r="K10" s="29"/>
      <c r="L10" s="29"/>
      <c r="M10" s="29"/>
      <c r="N10" s="29"/>
      <c r="O10" s="29"/>
      <c r="P10" s="29"/>
      <c r="Q10" s="29"/>
      <c r="R10" s="29"/>
    </row>
    <row r="11" spans="1:18" ht="23.25" x14ac:dyDescent="0.5">
      <c r="A11" s="24"/>
      <c r="B11" s="21" t="s">
        <v>4</v>
      </c>
      <c r="C11" s="17"/>
      <c r="D11" s="17"/>
      <c r="E11" s="17"/>
      <c r="F11" s="17">
        <f t="shared" si="0"/>
        <v>0</v>
      </c>
      <c r="G11" s="6"/>
      <c r="H11" s="6"/>
      <c r="J11" s="29"/>
      <c r="K11" s="29"/>
      <c r="L11" s="29"/>
      <c r="M11" s="96"/>
      <c r="N11" s="29"/>
      <c r="O11" s="29"/>
      <c r="P11" s="29"/>
      <c r="Q11" s="29"/>
      <c r="R11" s="29"/>
    </row>
    <row r="12" spans="1:18" ht="23.25" x14ac:dyDescent="0.5">
      <c r="A12" s="24"/>
      <c r="B12" s="21" t="s">
        <v>5</v>
      </c>
      <c r="C12" s="17"/>
      <c r="D12" s="17"/>
      <c r="E12" s="17"/>
      <c r="F12" s="17">
        <f t="shared" si="0"/>
        <v>0</v>
      </c>
      <c r="G12" s="6"/>
      <c r="H12" s="6"/>
      <c r="J12" s="29"/>
      <c r="K12" s="29"/>
      <c r="L12" s="29"/>
      <c r="M12" s="96"/>
      <c r="N12" s="97"/>
      <c r="O12" s="29"/>
      <c r="P12" s="29"/>
      <c r="Q12" s="29"/>
      <c r="R12" s="29"/>
    </row>
    <row r="13" spans="1:18" ht="23.25" x14ac:dyDescent="0.5">
      <c r="A13" s="24"/>
      <c r="B13" s="21" t="s">
        <v>6</v>
      </c>
      <c r="C13" s="17"/>
      <c r="D13" s="17"/>
      <c r="E13" s="17"/>
      <c r="F13" s="17">
        <f t="shared" si="0"/>
        <v>0</v>
      </c>
      <c r="G13" s="6"/>
      <c r="H13" s="6"/>
      <c r="J13" s="29"/>
      <c r="K13" s="29"/>
      <c r="L13" s="29"/>
      <c r="M13" s="29"/>
      <c r="N13" s="29"/>
      <c r="O13" s="29"/>
      <c r="P13" s="29"/>
      <c r="Q13" s="29"/>
      <c r="R13" s="29"/>
    </row>
    <row r="14" spans="1:18" ht="23.25" hidden="1" x14ac:dyDescent="0.5">
      <c r="A14" s="24"/>
      <c r="B14" s="21" t="s">
        <v>3</v>
      </c>
      <c r="C14" s="17"/>
      <c r="D14" s="17"/>
      <c r="E14" s="17"/>
      <c r="F14" s="17">
        <f t="shared" si="0"/>
        <v>0</v>
      </c>
      <c r="G14" s="6"/>
      <c r="H14" s="6"/>
      <c r="J14" s="29"/>
      <c r="K14" s="29"/>
      <c r="L14" s="29"/>
      <c r="M14" s="29"/>
      <c r="N14" s="29"/>
      <c r="O14" s="29"/>
      <c r="P14" s="29"/>
      <c r="Q14" s="29"/>
      <c r="R14" s="29"/>
    </row>
    <row r="15" spans="1:18" ht="23.25" hidden="1" x14ac:dyDescent="0.5">
      <c r="A15" s="24"/>
      <c r="B15" s="21" t="s">
        <v>4</v>
      </c>
      <c r="C15" s="17"/>
      <c r="D15" s="17"/>
      <c r="E15" s="17"/>
      <c r="F15" s="17">
        <f t="shared" si="0"/>
        <v>0</v>
      </c>
      <c r="G15" s="6"/>
      <c r="H15" s="6"/>
      <c r="J15" s="29"/>
      <c r="K15" s="29"/>
      <c r="L15" s="29"/>
      <c r="M15" s="29"/>
      <c r="N15" s="29"/>
      <c r="O15" s="29"/>
      <c r="P15" s="29"/>
      <c r="Q15" s="29"/>
      <c r="R15" s="29"/>
    </row>
    <row r="16" spans="1:18" ht="23.25" hidden="1" x14ac:dyDescent="0.5">
      <c r="A16" s="24"/>
      <c r="B16" s="21" t="s">
        <v>5</v>
      </c>
      <c r="C16" s="17"/>
      <c r="D16" s="17"/>
      <c r="E16" s="17"/>
      <c r="F16" s="17">
        <f t="shared" si="0"/>
        <v>0</v>
      </c>
      <c r="G16" s="6"/>
      <c r="H16" s="6"/>
      <c r="J16" s="29"/>
      <c r="K16" s="29"/>
      <c r="L16" s="29"/>
      <c r="M16" s="29"/>
      <c r="N16" s="29"/>
      <c r="O16" s="29"/>
      <c r="P16" s="29"/>
      <c r="Q16" s="29"/>
      <c r="R16" s="29"/>
    </row>
    <row r="17" spans="1:18" ht="23.25" hidden="1" x14ac:dyDescent="0.5">
      <c r="A17" s="24"/>
      <c r="B17" s="21" t="s">
        <v>6</v>
      </c>
      <c r="C17" s="17"/>
      <c r="D17" s="17"/>
      <c r="E17" s="17"/>
      <c r="F17" s="17">
        <f t="shared" si="0"/>
        <v>0</v>
      </c>
      <c r="G17" s="6"/>
      <c r="H17" s="6"/>
      <c r="J17" s="29"/>
      <c r="K17" s="29"/>
      <c r="L17" s="29"/>
      <c r="M17" s="29"/>
      <c r="N17" s="29"/>
      <c r="O17" s="29"/>
      <c r="P17" s="29"/>
      <c r="Q17" s="29"/>
      <c r="R17" s="29"/>
    </row>
    <row r="18" spans="1:18" ht="23.25" hidden="1" x14ac:dyDescent="0.5">
      <c r="A18" s="24"/>
      <c r="B18" s="21" t="s">
        <v>3</v>
      </c>
      <c r="C18" s="17"/>
      <c r="D18" s="17"/>
      <c r="E18" s="17"/>
      <c r="F18" s="17">
        <f t="shared" si="0"/>
        <v>0</v>
      </c>
      <c r="G18" s="6"/>
      <c r="H18" s="6"/>
      <c r="J18" s="29"/>
      <c r="K18" s="29"/>
      <c r="L18" s="29"/>
      <c r="M18" s="29"/>
      <c r="N18" s="29"/>
      <c r="O18" s="29"/>
      <c r="P18" s="29"/>
      <c r="Q18" s="29"/>
      <c r="R18" s="29"/>
    </row>
    <row r="19" spans="1:18" ht="23.25" hidden="1" x14ac:dyDescent="0.5">
      <c r="A19" s="24"/>
      <c r="B19" s="21" t="s">
        <v>4</v>
      </c>
      <c r="C19" s="17"/>
      <c r="D19" s="17"/>
      <c r="E19" s="17"/>
      <c r="F19" s="17">
        <f t="shared" si="0"/>
        <v>0</v>
      </c>
      <c r="G19" s="6"/>
      <c r="H19" s="6"/>
      <c r="J19" s="29"/>
      <c r="K19" s="29"/>
      <c r="L19" s="29"/>
      <c r="M19" s="29"/>
      <c r="N19" s="29"/>
      <c r="O19" s="29"/>
      <c r="P19" s="29"/>
      <c r="Q19" s="29"/>
      <c r="R19" s="29"/>
    </row>
    <row r="20" spans="1:18" ht="23.25" hidden="1" x14ac:dyDescent="0.5">
      <c r="A20" s="24"/>
      <c r="B20" s="21" t="s">
        <v>5</v>
      </c>
      <c r="C20" s="17"/>
      <c r="D20" s="17"/>
      <c r="E20" s="17"/>
      <c r="F20" s="17">
        <f t="shared" si="0"/>
        <v>0</v>
      </c>
      <c r="G20" s="6"/>
      <c r="H20" s="6"/>
      <c r="J20" s="29"/>
      <c r="K20" s="29"/>
      <c r="L20" s="29"/>
      <c r="M20" s="29"/>
      <c r="N20" s="29"/>
      <c r="O20" s="29"/>
      <c r="P20" s="29"/>
      <c r="Q20" s="29"/>
      <c r="R20" s="29"/>
    </row>
    <row r="21" spans="1:18" ht="23.25" hidden="1" x14ac:dyDescent="0.5">
      <c r="A21" s="24"/>
      <c r="B21" s="21" t="s">
        <v>6</v>
      </c>
      <c r="C21" s="17"/>
      <c r="D21" s="17"/>
      <c r="E21" s="17"/>
      <c r="F21" s="17">
        <f t="shared" si="0"/>
        <v>0</v>
      </c>
      <c r="G21" s="6"/>
      <c r="H21" s="6"/>
      <c r="J21" s="29"/>
      <c r="K21" s="29"/>
      <c r="L21" s="29"/>
      <c r="M21" s="29"/>
      <c r="N21" s="29"/>
      <c r="O21" s="29"/>
      <c r="P21" s="29"/>
      <c r="Q21" s="29"/>
      <c r="R21" s="29"/>
    </row>
    <row r="22" spans="1:18" ht="23.25" hidden="1" x14ac:dyDescent="0.5">
      <c r="A22" s="24"/>
      <c r="B22" s="21" t="s">
        <v>3</v>
      </c>
      <c r="C22" s="17"/>
      <c r="D22" s="17"/>
      <c r="E22" s="17"/>
      <c r="F22" s="17">
        <f t="shared" si="0"/>
        <v>0</v>
      </c>
      <c r="G22" s="7"/>
      <c r="H22" s="4"/>
      <c r="J22" s="29"/>
      <c r="K22" s="29"/>
      <c r="L22" s="29"/>
      <c r="M22" s="29"/>
      <c r="N22" s="29"/>
      <c r="O22" s="29"/>
      <c r="P22" s="29"/>
      <c r="Q22" s="29"/>
      <c r="R22" s="29"/>
    </row>
    <row r="23" spans="1:18" ht="23.25" hidden="1" x14ac:dyDescent="0.5">
      <c r="A23" s="24"/>
      <c r="B23" s="21" t="s">
        <v>4</v>
      </c>
      <c r="C23" s="17"/>
      <c r="D23" s="17"/>
      <c r="E23" s="17"/>
      <c r="F23" s="17">
        <f t="shared" si="0"/>
        <v>0</v>
      </c>
      <c r="G23" s="7"/>
      <c r="H23" s="4"/>
      <c r="J23" s="29"/>
      <c r="K23" s="29"/>
      <c r="L23" s="29"/>
      <c r="M23" s="29"/>
      <c r="N23" s="29"/>
      <c r="O23" s="29"/>
      <c r="P23" s="29"/>
      <c r="Q23" s="29"/>
      <c r="R23" s="29"/>
    </row>
    <row r="24" spans="1:18" ht="23.25" hidden="1" x14ac:dyDescent="0.5">
      <c r="A24" s="24"/>
      <c r="B24" s="21" t="s">
        <v>5</v>
      </c>
      <c r="C24" s="17"/>
      <c r="D24" s="17"/>
      <c r="E24" s="17"/>
      <c r="F24" s="17">
        <f t="shared" si="0"/>
        <v>0</v>
      </c>
      <c r="G24" s="7"/>
      <c r="H24" s="4"/>
      <c r="J24" s="29"/>
      <c r="K24" s="29"/>
      <c r="L24" s="29"/>
      <c r="M24" s="29"/>
      <c r="N24" s="29"/>
      <c r="O24" s="29"/>
      <c r="P24" s="29"/>
      <c r="Q24" s="29"/>
      <c r="R24" s="29"/>
    </row>
    <row r="25" spans="1:18" ht="23.25" hidden="1" x14ac:dyDescent="0.5">
      <c r="A25" s="24"/>
      <c r="B25" s="21" t="s">
        <v>6</v>
      </c>
      <c r="C25" s="17"/>
      <c r="D25" s="17"/>
      <c r="E25" s="17"/>
      <c r="F25" s="17">
        <f t="shared" si="0"/>
        <v>0</v>
      </c>
      <c r="G25" s="7"/>
      <c r="H25" s="7"/>
      <c r="J25" s="29"/>
      <c r="K25" s="29"/>
      <c r="L25" s="29"/>
      <c r="M25" s="29"/>
      <c r="N25" s="29"/>
      <c r="O25" s="29"/>
      <c r="P25" s="29"/>
      <c r="Q25" s="29"/>
      <c r="R25" s="29"/>
    </row>
    <row r="26" spans="1:18" ht="23.25" hidden="1" x14ac:dyDescent="0.5">
      <c r="A26" s="24"/>
      <c r="B26" s="21" t="s">
        <v>3</v>
      </c>
      <c r="C26" s="17"/>
      <c r="D26" s="17"/>
      <c r="E26" s="17"/>
      <c r="F26" s="17">
        <f t="shared" si="0"/>
        <v>0</v>
      </c>
      <c r="J26" s="29"/>
      <c r="K26" s="29"/>
      <c r="L26" s="29"/>
      <c r="M26" s="29"/>
      <c r="N26" s="29"/>
      <c r="O26" s="29"/>
      <c r="P26" s="29"/>
      <c r="Q26" s="29"/>
      <c r="R26" s="29"/>
    </row>
    <row r="27" spans="1:18" ht="23.25" hidden="1" x14ac:dyDescent="0.5">
      <c r="A27" s="24"/>
      <c r="B27" s="21" t="s">
        <v>4</v>
      </c>
      <c r="C27" s="17"/>
      <c r="D27" s="17"/>
      <c r="E27" s="17"/>
      <c r="F27" s="17">
        <f t="shared" si="0"/>
        <v>0</v>
      </c>
      <c r="J27" s="29"/>
      <c r="K27" s="29"/>
      <c r="L27" s="29"/>
      <c r="M27" s="29"/>
      <c r="N27" s="29"/>
      <c r="O27" s="29"/>
      <c r="P27" s="29"/>
      <c r="Q27" s="29"/>
      <c r="R27" s="29"/>
    </row>
    <row r="28" spans="1:18" ht="23.25" hidden="1" x14ac:dyDescent="0.5">
      <c r="A28" s="24"/>
      <c r="B28" s="21" t="s">
        <v>5</v>
      </c>
      <c r="C28" s="17"/>
      <c r="D28" s="17"/>
      <c r="E28" s="17"/>
      <c r="F28" s="17">
        <f t="shared" si="0"/>
        <v>0</v>
      </c>
      <c r="J28" s="29"/>
      <c r="K28" s="29"/>
      <c r="L28" s="29"/>
      <c r="M28" s="29"/>
      <c r="N28" s="29"/>
      <c r="O28" s="29"/>
      <c r="P28" s="29"/>
      <c r="Q28" s="29"/>
      <c r="R28" s="29"/>
    </row>
    <row r="29" spans="1:18" ht="23.25" hidden="1" x14ac:dyDescent="0.5">
      <c r="A29" s="24"/>
      <c r="B29" s="21" t="s">
        <v>6</v>
      </c>
      <c r="C29" s="17"/>
      <c r="D29" s="17"/>
      <c r="E29" s="17"/>
      <c r="F29" s="17">
        <f t="shared" si="0"/>
        <v>0</v>
      </c>
      <c r="G29" s="8"/>
      <c r="J29" s="29"/>
      <c r="K29" s="29"/>
      <c r="L29" s="29"/>
      <c r="M29" s="29"/>
      <c r="N29" s="29"/>
      <c r="O29" s="29"/>
      <c r="P29" s="29"/>
      <c r="Q29" s="29"/>
      <c r="R29" s="29"/>
    </row>
    <row r="30" spans="1:18" ht="23.25" hidden="1" x14ac:dyDescent="0.5">
      <c r="A30" s="24"/>
      <c r="B30" s="20" t="s">
        <v>0</v>
      </c>
      <c r="C30" s="15"/>
      <c r="D30" s="16"/>
      <c r="E30" s="16"/>
      <c r="F30" s="17">
        <f t="shared" si="0"/>
        <v>0</v>
      </c>
      <c r="G30" s="9" t="s">
        <v>7</v>
      </c>
      <c r="J30" s="29"/>
      <c r="K30" s="29"/>
      <c r="L30" s="29"/>
      <c r="M30" s="29"/>
      <c r="N30" s="29"/>
      <c r="O30" s="29"/>
      <c r="P30" s="29"/>
      <c r="Q30" s="29"/>
      <c r="R30" s="29"/>
    </row>
    <row r="31" spans="1:18" ht="23.25" hidden="1" x14ac:dyDescent="0.5">
      <c r="A31" s="24"/>
      <c r="B31" s="21" t="s">
        <v>3</v>
      </c>
      <c r="C31" s="17"/>
      <c r="D31" s="17"/>
      <c r="E31" s="17"/>
      <c r="F31" s="17">
        <f t="shared" si="0"/>
        <v>0</v>
      </c>
      <c r="G31" s="8"/>
      <c r="J31" s="62"/>
      <c r="K31" s="62"/>
      <c r="L31" s="62"/>
      <c r="M31" s="29"/>
      <c r="N31" s="29"/>
      <c r="O31" s="29"/>
      <c r="P31" s="29"/>
      <c r="Q31" s="29"/>
      <c r="R31" s="29"/>
    </row>
    <row r="32" spans="1:18" ht="23.25" hidden="1" x14ac:dyDescent="0.5">
      <c r="A32" s="24"/>
      <c r="B32" s="21" t="s">
        <v>4</v>
      </c>
      <c r="C32" s="14"/>
      <c r="D32" s="17"/>
      <c r="E32" s="17"/>
      <c r="F32" s="17">
        <f t="shared" si="0"/>
        <v>0</v>
      </c>
      <c r="G32" s="8"/>
      <c r="J32" s="62"/>
      <c r="K32" s="62"/>
      <c r="L32" s="62"/>
      <c r="M32" s="29"/>
      <c r="N32" s="29"/>
      <c r="O32" s="29"/>
      <c r="P32" s="29"/>
      <c r="Q32" s="29"/>
      <c r="R32" s="29"/>
    </row>
    <row r="33" spans="1:18" ht="23.25" hidden="1" x14ac:dyDescent="0.5">
      <c r="A33" s="24"/>
      <c r="B33" s="21" t="s">
        <v>5</v>
      </c>
      <c r="C33" s="17"/>
      <c r="D33" s="17"/>
      <c r="E33" s="17"/>
      <c r="F33" s="17">
        <f t="shared" si="0"/>
        <v>0</v>
      </c>
      <c r="G33" s="10"/>
      <c r="J33" s="62"/>
      <c r="K33" s="62"/>
      <c r="L33" s="62"/>
      <c r="M33" s="29"/>
      <c r="N33" s="29"/>
      <c r="O33" s="29"/>
      <c r="P33" s="29"/>
      <c r="Q33" s="29"/>
      <c r="R33" s="29"/>
    </row>
    <row r="34" spans="1:18" ht="23.25" hidden="1" x14ac:dyDescent="0.5">
      <c r="A34" s="24"/>
      <c r="B34" s="21" t="s">
        <v>6</v>
      </c>
      <c r="C34" s="17"/>
      <c r="D34" s="18"/>
      <c r="E34" s="17"/>
      <c r="F34" s="17">
        <f t="shared" si="0"/>
        <v>0</v>
      </c>
      <c r="G34" s="10"/>
      <c r="J34" s="62"/>
      <c r="K34" s="62"/>
      <c r="L34" s="62"/>
      <c r="M34" s="29"/>
      <c r="N34" s="29"/>
      <c r="O34" s="29"/>
      <c r="P34" s="29"/>
      <c r="Q34" s="29"/>
      <c r="R34" s="29"/>
    </row>
    <row r="35" spans="1:18" ht="23.25" hidden="1" x14ac:dyDescent="0.5">
      <c r="A35" s="24"/>
      <c r="B35" s="21" t="s">
        <v>3</v>
      </c>
      <c r="C35" s="14"/>
      <c r="D35" s="14"/>
      <c r="E35" s="17"/>
      <c r="F35" s="17">
        <f t="shared" si="0"/>
        <v>0</v>
      </c>
      <c r="G35" s="10"/>
      <c r="J35" s="62"/>
      <c r="K35" s="62"/>
      <c r="L35" s="62"/>
      <c r="M35" s="29"/>
      <c r="N35" s="29"/>
      <c r="O35" s="29"/>
      <c r="P35" s="29"/>
      <c r="Q35" s="29"/>
      <c r="R35" s="29"/>
    </row>
    <row r="36" spans="1:18" ht="23.25" hidden="1" x14ac:dyDescent="0.5">
      <c r="A36" s="24"/>
      <c r="B36" s="21" t="s">
        <v>4</v>
      </c>
      <c r="C36" s="17"/>
      <c r="D36" s="17"/>
      <c r="E36" s="18"/>
      <c r="F36" s="17">
        <f t="shared" si="0"/>
        <v>0</v>
      </c>
      <c r="J36" s="62"/>
      <c r="K36" s="62"/>
      <c r="L36" s="62"/>
      <c r="M36" s="29"/>
      <c r="N36" s="29"/>
      <c r="O36" s="29"/>
      <c r="P36" s="29"/>
      <c r="Q36" s="29"/>
      <c r="R36" s="29"/>
    </row>
    <row r="37" spans="1:18" ht="23.25" hidden="1" x14ac:dyDescent="0.5">
      <c r="A37" s="24"/>
      <c r="B37" s="21" t="s">
        <v>5</v>
      </c>
      <c r="C37" s="17"/>
      <c r="D37" s="17"/>
      <c r="E37" s="18"/>
      <c r="F37" s="17">
        <f t="shared" si="0"/>
        <v>0</v>
      </c>
      <c r="J37" s="62"/>
      <c r="K37" s="62"/>
      <c r="L37" s="62"/>
      <c r="M37" s="29"/>
      <c r="N37" s="29"/>
      <c r="O37" s="29"/>
      <c r="P37" s="29"/>
      <c r="Q37" s="29"/>
      <c r="R37" s="29"/>
    </row>
    <row r="38" spans="1:18" ht="23.25" hidden="1" x14ac:dyDescent="0.5">
      <c r="A38" s="24"/>
      <c r="B38" s="21" t="s">
        <v>6</v>
      </c>
      <c r="C38" s="17"/>
      <c r="D38" s="17"/>
      <c r="E38" s="17"/>
      <c r="F38" s="17">
        <f t="shared" si="0"/>
        <v>0</v>
      </c>
      <c r="J38" s="62"/>
      <c r="K38" s="62"/>
      <c r="L38" s="62"/>
      <c r="M38" s="29"/>
      <c r="N38" s="29"/>
      <c r="O38" s="29"/>
      <c r="P38" s="29"/>
      <c r="Q38" s="29"/>
      <c r="R38" s="29"/>
    </row>
    <row r="39" spans="1:18" ht="23.25" hidden="1" x14ac:dyDescent="0.5">
      <c r="A39" s="24"/>
      <c r="B39" s="21" t="s">
        <v>3</v>
      </c>
      <c r="C39" s="17"/>
      <c r="D39" s="17"/>
      <c r="E39" s="18"/>
      <c r="F39" s="17">
        <f t="shared" si="0"/>
        <v>0</v>
      </c>
      <c r="J39" s="62"/>
      <c r="K39" s="62"/>
      <c r="L39" s="62"/>
      <c r="M39" s="29"/>
      <c r="N39" s="29"/>
      <c r="O39" s="29"/>
      <c r="P39" s="29"/>
      <c r="Q39" s="29"/>
      <c r="R39" s="29"/>
    </row>
    <row r="40" spans="1:18" ht="23.25" hidden="1" x14ac:dyDescent="0.5">
      <c r="A40" s="24"/>
      <c r="B40" s="21" t="s">
        <v>4</v>
      </c>
      <c r="C40" s="17"/>
      <c r="D40" s="17"/>
      <c r="E40" s="18"/>
      <c r="F40" s="17">
        <f t="shared" si="0"/>
        <v>0</v>
      </c>
      <c r="J40" s="62"/>
      <c r="K40" s="62"/>
      <c r="L40" s="62"/>
      <c r="M40" s="29"/>
      <c r="N40" s="29"/>
      <c r="O40" s="29"/>
      <c r="P40" s="29"/>
      <c r="Q40" s="29"/>
      <c r="R40" s="29"/>
    </row>
    <row r="41" spans="1:18" ht="23.25" hidden="1" x14ac:dyDescent="0.5">
      <c r="A41" s="24"/>
      <c r="B41" s="21" t="s">
        <v>5</v>
      </c>
      <c r="C41" s="17"/>
      <c r="D41" s="17"/>
      <c r="E41" s="17"/>
      <c r="F41" s="17">
        <f t="shared" si="0"/>
        <v>0</v>
      </c>
      <c r="J41" s="62"/>
      <c r="K41" s="62"/>
      <c r="L41" s="62"/>
      <c r="M41" s="29"/>
      <c r="N41" s="29"/>
      <c r="O41" s="29"/>
      <c r="P41" s="29"/>
      <c r="Q41" s="29"/>
      <c r="R41" s="29"/>
    </row>
    <row r="42" spans="1:18" ht="23.25" hidden="1" x14ac:dyDescent="0.5">
      <c r="A42" s="24"/>
      <c r="B42" s="21" t="s">
        <v>6</v>
      </c>
      <c r="C42" s="17"/>
      <c r="D42" s="17"/>
      <c r="E42" s="17"/>
      <c r="F42" s="17">
        <f t="shared" si="0"/>
        <v>0</v>
      </c>
      <c r="J42" s="29"/>
      <c r="K42" s="29"/>
      <c r="L42" s="29"/>
      <c r="M42" s="29"/>
      <c r="N42" s="29"/>
      <c r="O42" s="29"/>
      <c r="P42" s="29"/>
      <c r="Q42" s="29"/>
      <c r="R42" s="29"/>
    </row>
    <row r="43" spans="1:18" ht="23.25" hidden="1" x14ac:dyDescent="0.5">
      <c r="A43" s="24"/>
      <c r="B43" s="21" t="s">
        <v>3</v>
      </c>
      <c r="C43" s="17"/>
      <c r="D43" s="17"/>
      <c r="E43" s="17"/>
      <c r="F43" s="17">
        <f t="shared" si="0"/>
        <v>0</v>
      </c>
      <c r="J43" s="29"/>
      <c r="K43" s="29"/>
      <c r="L43" s="29"/>
      <c r="M43" s="29"/>
      <c r="N43" s="29"/>
      <c r="O43" s="29"/>
      <c r="P43" s="29"/>
      <c r="Q43" s="29"/>
      <c r="R43" s="29"/>
    </row>
    <row r="44" spans="1:18" ht="23.25" hidden="1" x14ac:dyDescent="0.5">
      <c r="A44" s="24"/>
      <c r="B44" s="21" t="s">
        <v>4</v>
      </c>
      <c r="C44" s="17"/>
      <c r="D44" s="17"/>
      <c r="E44" s="18"/>
      <c r="F44" s="17">
        <f t="shared" si="0"/>
        <v>0</v>
      </c>
      <c r="J44" s="29"/>
      <c r="K44" s="29"/>
      <c r="L44" s="29"/>
      <c r="M44" s="29"/>
      <c r="N44" s="29"/>
      <c r="O44" s="29"/>
      <c r="P44" s="29"/>
      <c r="Q44" s="29"/>
      <c r="R44" s="29"/>
    </row>
    <row r="45" spans="1:18" ht="23.25" hidden="1" x14ac:dyDescent="0.5">
      <c r="A45" s="24"/>
      <c r="B45" s="21" t="s">
        <v>5</v>
      </c>
      <c r="C45" s="17"/>
      <c r="D45" s="17"/>
      <c r="E45" s="17"/>
      <c r="F45" s="17">
        <f t="shared" si="0"/>
        <v>0</v>
      </c>
      <c r="J45" s="29"/>
      <c r="K45" s="29"/>
      <c r="L45" s="29"/>
      <c r="M45" s="29"/>
      <c r="N45" s="29"/>
      <c r="O45" s="29"/>
      <c r="P45" s="29"/>
      <c r="Q45" s="29"/>
      <c r="R45" s="29"/>
    </row>
    <row r="46" spans="1:18" ht="23.25" hidden="1" x14ac:dyDescent="0.5">
      <c r="A46" s="24"/>
      <c r="B46" s="21" t="s">
        <v>6</v>
      </c>
      <c r="C46" s="17"/>
      <c r="D46" s="17"/>
      <c r="E46" s="17"/>
      <c r="F46" s="17">
        <f t="shared" si="0"/>
        <v>0</v>
      </c>
      <c r="J46" s="29"/>
      <c r="K46" s="29"/>
      <c r="L46" s="29"/>
      <c r="M46" s="29"/>
      <c r="N46" s="29"/>
      <c r="O46" s="29"/>
      <c r="P46" s="29"/>
      <c r="Q46" s="29"/>
      <c r="R46" s="29"/>
    </row>
    <row r="47" spans="1:18" ht="23.25" hidden="1" x14ac:dyDescent="0.5">
      <c r="A47" s="24"/>
      <c r="B47" s="21" t="s">
        <v>3</v>
      </c>
      <c r="C47" s="17"/>
      <c r="D47" s="17"/>
      <c r="E47" s="17"/>
      <c r="F47" s="17">
        <f t="shared" si="0"/>
        <v>0</v>
      </c>
      <c r="J47" s="29"/>
      <c r="K47" s="29"/>
      <c r="L47" s="29"/>
      <c r="M47" s="29"/>
      <c r="N47" s="29"/>
      <c r="O47" s="29"/>
      <c r="P47" s="29"/>
      <c r="Q47" s="29"/>
      <c r="R47" s="29"/>
    </row>
    <row r="48" spans="1:18" ht="23.25" hidden="1" x14ac:dyDescent="0.5">
      <c r="A48" s="24"/>
      <c r="B48" s="21" t="s">
        <v>4</v>
      </c>
      <c r="C48" s="17"/>
      <c r="D48" s="17"/>
      <c r="E48" s="18"/>
      <c r="F48" s="17">
        <f t="shared" si="0"/>
        <v>0</v>
      </c>
      <c r="J48" s="29"/>
      <c r="K48" s="29"/>
      <c r="L48" s="29"/>
      <c r="M48" s="29"/>
      <c r="N48" s="29"/>
      <c r="O48" s="29"/>
      <c r="P48" s="29"/>
      <c r="Q48" s="29"/>
      <c r="R48" s="29"/>
    </row>
    <row r="49" spans="1:18" ht="23.25" hidden="1" x14ac:dyDescent="0.5">
      <c r="A49" s="24"/>
      <c r="B49" s="21" t="s">
        <v>5</v>
      </c>
      <c r="C49" s="17"/>
      <c r="D49" s="17"/>
      <c r="E49" s="18"/>
      <c r="F49" s="17">
        <f t="shared" si="0"/>
        <v>0</v>
      </c>
      <c r="J49" s="29"/>
      <c r="K49" s="29"/>
      <c r="L49" s="29"/>
      <c r="M49" s="29"/>
      <c r="N49" s="29"/>
      <c r="O49" s="29"/>
      <c r="P49" s="29"/>
      <c r="Q49" s="29"/>
      <c r="R49" s="29"/>
    </row>
    <row r="50" spans="1:18" ht="23.25" hidden="1" x14ac:dyDescent="0.5">
      <c r="A50" s="24"/>
      <c r="B50" s="21" t="s">
        <v>6</v>
      </c>
      <c r="C50" s="17"/>
      <c r="D50" s="17"/>
      <c r="E50" s="18"/>
      <c r="F50" s="17">
        <f t="shared" si="0"/>
        <v>0</v>
      </c>
      <c r="J50" s="29"/>
      <c r="K50" s="29"/>
      <c r="L50" s="29"/>
      <c r="M50" s="29"/>
      <c r="N50" s="29"/>
      <c r="O50" s="29"/>
      <c r="P50" s="29"/>
      <c r="Q50" s="29"/>
      <c r="R50" s="29"/>
    </row>
    <row r="51" spans="1:18" ht="23.25" hidden="1" x14ac:dyDescent="0.5">
      <c r="A51" s="24"/>
      <c r="B51" s="21" t="s">
        <v>3</v>
      </c>
      <c r="C51" s="17"/>
      <c r="D51" s="18"/>
      <c r="E51" s="18"/>
      <c r="F51" s="17">
        <f t="shared" si="0"/>
        <v>0</v>
      </c>
      <c r="J51" s="29"/>
      <c r="K51" s="29"/>
      <c r="L51" s="29"/>
      <c r="M51" s="29"/>
      <c r="N51" s="29"/>
      <c r="O51" s="29"/>
      <c r="P51" s="29"/>
      <c r="Q51" s="29"/>
      <c r="R51" s="29"/>
    </row>
    <row r="52" spans="1:18" ht="23.25" hidden="1" x14ac:dyDescent="0.5">
      <c r="A52" s="24"/>
      <c r="B52" s="21" t="s">
        <v>4</v>
      </c>
      <c r="C52" s="18"/>
      <c r="D52" s="18"/>
      <c r="E52" s="18"/>
      <c r="F52" s="17">
        <f t="shared" si="0"/>
        <v>0</v>
      </c>
      <c r="J52" s="29"/>
      <c r="K52" s="29"/>
      <c r="L52" s="29"/>
      <c r="M52" s="29"/>
      <c r="N52" s="29"/>
      <c r="O52" s="29"/>
      <c r="P52" s="29"/>
      <c r="Q52" s="29"/>
      <c r="R52" s="29"/>
    </row>
    <row r="53" spans="1:18" ht="23.25" hidden="1" x14ac:dyDescent="0.5">
      <c r="A53" s="24"/>
      <c r="B53" s="21" t="s">
        <v>5</v>
      </c>
      <c r="C53" s="18"/>
      <c r="D53" s="18"/>
      <c r="E53" s="18"/>
      <c r="F53" s="17">
        <f t="shared" si="0"/>
        <v>0</v>
      </c>
      <c r="J53" s="29"/>
      <c r="K53" s="29"/>
      <c r="L53" s="29"/>
      <c r="M53" s="29"/>
      <c r="N53" s="29"/>
      <c r="O53" s="29"/>
      <c r="P53" s="29"/>
      <c r="Q53" s="29"/>
      <c r="R53" s="29"/>
    </row>
    <row r="54" spans="1:18" ht="23.25" hidden="1" x14ac:dyDescent="0.5">
      <c r="A54" s="24"/>
      <c r="B54" s="21" t="s">
        <v>6</v>
      </c>
      <c r="C54" s="18"/>
      <c r="D54" s="18"/>
      <c r="E54" s="18"/>
      <c r="F54" s="17">
        <f t="shared" si="0"/>
        <v>0</v>
      </c>
      <c r="J54" s="29"/>
      <c r="K54" s="29"/>
      <c r="L54" s="29"/>
      <c r="M54" s="29"/>
      <c r="N54" s="29"/>
      <c r="O54" s="29"/>
      <c r="P54" s="29"/>
      <c r="Q54" s="29"/>
      <c r="R54" s="29"/>
    </row>
    <row r="55" spans="1:18" ht="23.25" hidden="1" x14ac:dyDescent="0.5">
      <c r="A55" s="24"/>
      <c r="B55" s="21" t="s">
        <v>3</v>
      </c>
      <c r="C55" s="18"/>
      <c r="D55" s="18"/>
      <c r="E55" s="18"/>
      <c r="F55" s="17">
        <f t="shared" si="0"/>
        <v>0</v>
      </c>
      <c r="J55" s="29"/>
      <c r="K55" s="29"/>
      <c r="L55" s="29"/>
      <c r="M55" s="29"/>
      <c r="N55" s="29"/>
      <c r="O55" s="29"/>
      <c r="P55" s="29"/>
      <c r="Q55" s="29"/>
      <c r="R55" s="29"/>
    </row>
    <row r="56" spans="1:18" ht="23.25" hidden="1" x14ac:dyDescent="0.5">
      <c r="A56" s="24"/>
      <c r="B56" s="21" t="s">
        <v>4</v>
      </c>
      <c r="C56" s="18"/>
      <c r="D56" s="18"/>
      <c r="E56" s="18"/>
      <c r="F56" s="17">
        <f t="shared" si="0"/>
        <v>0</v>
      </c>
      <c r="J56" s="29"/>
      <c r="K56" s="29"/>
      <c r="L56" s="29"/>
      <c r="M56" s="29"/>
      <c r="N56" s="29"/>
      <c r="O56" s="29"/>
      <c r="P56" s="29"/>
      <c r="Q56" s="29"/>
      <c r="R56" s="29"/>
    </row>
    <row r="57" spans="1:18" ht="23.25" hidden="1" x14ac:dyDescent="0.5">
      <c r="A57" s="24"/>
      <c r="B57" s="21" t="s">
        <v>5</v>
      </c>
      <c r="C57" s="18"/>
      <c r="D57" s="18"/>
      <c r="E57" s="18"/>
      <c r="F57" s="17">
        <f t="shared" si="0"/>
        <v>0</v>
      </c>
      <c r="J57" s="29"/>
      <c r="K57" s="29"/>
      <c r="L57" s="29"/>
      <c r="M57" s="29"/>
      <c r="N57" s="29"/>
      <c r="O57" s="29"/>
      <c r="P57" s="29"/>
      <c r="Q57" s="29"/>
      <c r="R57" s="29"/>
    </row>
    <row r="58" spans="1:18" ht="23.25" x14ac:dyDescent="0.5">
      <c r="A58" s="26">
        <v>24473</v>
      </c>
      <c r="B58" s="21" t="s">
        <v>3</v>
      </c>
      <c r="C58" s="17"/>
      <c r="D58" s="17"/>
      <c r="E58" s="17"/>
      <c r="F58" s="17">
        <f t="shared" si="0"/>
        <v>0</v>
      </c>
      <c r="J58" s="29"/>
      <c r="K58" s="29"/>
      <c r="L58" s="29"/>
      <c r="M58" s="29"/>
      <c r="N58" s="29"/>
      <c r="O58" s="29"/>
      <c r="P58" s="29"/>
      <c r="Q58" s="29"/>
      <c r="R58" s="29"/>
    </row>
    <row r="59" spans="1:18" ht="23.25" x14ac:dyDescent="0.5">
      <c r="A59" s="24"/>
      <c r="B59" s="21" t="s">
        <v>4</v>
      </c>
      <c r="C59" s="17"/>
      <c r="D59" s="17"/>
      <c r="E59" s="17"/>
      <c r="F59" s="17">
        <f t="shared" si="0"/>
        <v>0</v>
      </c>
      <c r="J59" s="29"/>
      <c r="K59" s="29"/>
      <c r="L59" s="29"/>
      <c r="M59" s="29"/>
      <c r="N59" s="29"/>
      <c r="O59" s="29"/>
      <c r="P59" s="29"/>
      <c r="Q59" s="29"/>
      <c r="R59" s="29"/>
    </row>
    <row r="60" spans="1:18" ht="23.25" x14ac:dyDescent="0.5">
      <c r="A60" s="24"/>
      <c r="B60" s="21" t="s">
        <v>5</v>
      </c>
      <c r="C60" s="17"/>
      <c r="D60" s="17"/>
      <c r="E60" s="17"/>
      <c r="F60" s="17">
        <f t="shared" si="0"/>
        <v>0</v>
      </c>
      <c r="J60" s="29"/>
      <c r="K60" s="29"/>
      <c r="L60" s="29"/>
      <c r="M60" s="29"/>
      <c r="N60" s="29"/>
      <c r="O60" s="29"/>
      <c r="P60" s="29"/>
      <c r="Q60" s="29"/>
      <c r="R60" s="29"/>
    </row>
    <row r="61" spans="1:18" ht="23.25" x14ac:dyDescent="0.5">
      <c r="A61" s="24"/>
      <c r="B61" s="21" t="s">
        <v>6</v>
      </c>
      <c r="C61" s="17"/>
      <c r="D61" s="17"/>
      <c r="E61" s="17"/>
      <c r="F61" s="17">
        <f t="shared" si="0"/>
        <v>0</v>
      </c>
    </row>
    <row r="62" spans="1:18" ht="23.25" x14ac:dyDescent="0.5">
      <c r="A62" s="26">
        <v>24504</v>
      </c>
      <c r="B62" s="21" t="s">
        <v>3</v>
      </c>
      <c r="C62" s="17"/>
      <c r="D62" s="18"/>
      <c r="E62" s="18"/>
      <c r="F62" s="17">
        <f t="shared" si="0"/>
        <v>0</v>
      </c>
      <c r="L62" s="79"/>
      <c r="M62" s="79"/>
    </row>
    <row r="63" spans="1:18" ht="23.25" x14ac:dyDescent="0.5">
      <c r="A63" s="9"/>
      <c r="B63" s="21" t="s">
        <v>4</v>
      </c>
      <c r="C63" s="17"/>
      <c r="D63" s="17"/>
      <c r="E63" s="17"/>
      <c r="F63" s="17">
        <f t="shared" si="0"/>
        <v>0</v>
      </c>
    </row>
    <row r="64" spans="1:18" ht="23.25" x14ac:dyDescent="0.5">
      <c r="A64" s="9"/>
      <c r="B64" s="21" t="s">
        <v>5</v>
      </c>
      <c r="C64" s="17"/>
      <c r="D64" s="17"/>
      <c r="E64" s="17"/>
      <c r="F64" s="17">
        <f t="shared" si="0"/>
        <v>0</v>
      </c>
    </row>
    <row r="65" spans="1:6" ht="23.25" x14ac:dyDescent="0.5">
      <c r="A65" s="9"/>
      <c r="B65" s="21" t="s">
        <v>6</v>
      </c>
      <c r="C65" s="17"/>
      <c r="D65" s="17"/>
      <c r="E65" s="17"/>
      <c r="F65" s="17">
        <f t="shared" si="0"/>
        <v>0</v>
      </c>
    </row>
    <row r="66" spans="1:6" ht="23.25" x14ac:dyDescent="0.5">
      <c r="A66" s="26">
        <v>24532</v>
      </c>
      <c r="B66" s="21" t="s">
        <v>3</v>
      </c>
      <c r="C66" s="17"/>
      <c r="D66" s="17"/>
      <c r="E66" s="17"/>
      <c r="F66" s="17">
        <f t="shared" si="0"/>
        <v>0</v>
      </c>
    </row>
    <row r="67" spans="1:6" ht="23.25" x14ac:dyDescent="0.5">
      <c r="A67" s="24"/>
      <c r="B67" s="21" t="s">
        <v>4</v>
      </c>
      <c r="C67" s="17"/>
      <c r="D67" s="17"/>
      <c r="E67" s="17"/>
      <c r="F67" s="17">
        <f t="shared" ref="F67:F93" si="1">C67+D67-E67</f>
        <v>0</v>
      </c>
    </row>
    <row r="68" spans="1:6" ht="23.25" x14ac:dyDescent="0.5">
      <c r="A68" s="24"/>
      <c r="B68" s="21" t="s">
        <v>5</v>
      </c>
      <c r="C68" s="17"/>
      <c r="D68" s="17"/>
      <c r="E68" s="17"/>
      <c r="F68" s="17">
        <f t="shared" si="1"/>
        <v>0</v>
      </c>
    </row>
    <row r="69" spans="1:6" ht="23.25" x14ac:dyDescent="0.5">
      <c r="A69" s="24"/>
      <c r="B69" s="21" t="s">
        <v>6</v>
      </c>
      <c r="C69" s="17"/>
      <c r="D69" s="17"/>
      <c r="E69" s="17"/>
      <c r="F69" s="17">
        <f t="shared" si="1"/>
        <v>0</v>
      </c>
    </row>
    <row r="70" spans="1:6" ht="23.25" x14ac:dyDescent="0.5">
      <c r="A70" s="26">
        <v>24563</v>
      </c>
      <c r="B70" s="21" t="s">
        <v>3</v>
      </c>
      <c r="C70" s="17"/>
      <c r="D70" s="18"/>
      <c r="E70" s="18"/>
      <c r="F70" s="17">
        <f t="shared" si="1"/>
        <v>0</v>
      </c>
    </row>
    <row r="71" spans="1:6" ht="23.25" x14ac:dyDescent="0.5">
      <c r="A71" s="9"/>
      <c r="B71" s="21" t="s">
        <v>4</v>
      </c>
      <c r="C71" s="17"/>
      <c r="D71" s="18"/>
      <c r="E71" s="18"/>
      <c r="F71" s="17">
        <f t="shared" si="1"/>
        <v>0</v>
      </c>
    </row>
    <row r="72" spans="1:6" ht="23.25" x14ac:dyDescent="0.5">
      <c r="A72" s="9"/>
      <c r="B72" s="21" t="s">
        <v>5</v>
      </c>
      <c r="C72" s="18"/>
      <c r="D72" s="18"/>
      <c r="E72" s="18"/>
      <c r="F72" s="17">
        <f t="shared" si="1"/>
        <v>0</v>
      </c>
    </row>
    <row r="73" spans="1:6" ht="23.25" x14ac:dyDescent="0.5">
      <c r="A73" s="9"/>
      <c r="B73" s="21" t="s">
        <v>6</v>
      </c>
      <c r="C73" s="18"/>
      <c r="D73" s="18"/>
      <c r="E73" s="18"/>
      <c r="F73" s="17">
        <f t="shared" si="1"/>
        <v>0</v>
      </c>
    </row>
    <row r="74" spans="1:6" ht="23.25" x14ac:dyDescent="0.5">
      <c r="A74" s="26">
        <v>24593</v>
      </c>
      <c r="B74" s="21" t="s">
        <v>3</v>
      </c>
      <c r="C74" s="18"/>
      <c r="D74" s="18"/>
      <c r="E74" s="18"/>
      <c r="F74" s="17">
        <f t="shared" si="1"/>
        <v>0</v>
      </c>
    </row>
    <row r="75" spans="1:6" ht="23.25" x14ac:dyDescent="0.5">
      <c r="A75" s="36"/>
      <c r="B75" s="21" t="s">
        <v>4</v>
      </c>
      <c r="C75" s="18"/>
      <c r="D75" s="18"/>
      <c r="E75" s="18"/>
      <c r="F75" s="17">
        <f t="shared" si="1"/>
        <v>0</v>
      </c>
    </row>
    <row r="76" spans="1:6" ht="23.25" x14ac:dyDescent="0.5">
      <c r="A76" s="26"/>
      <c r="B76" s="21" t="s">
        <v>5</v>
      </c>
      <c r="C76" s="18"/>
      <c r="D76" s="18"/>
      <c r="E76" s="18"/>
      <c r="F76" s="17">
        <f t="shared" si="1"/>
        <v>0</v>
      </c>
    </row>
    <row r="77" spans="1:6" ht="23.25" x14ac:dyDescent="0.5">
      <c r="A77" s="9"/>
      <c r="B77" s="21" t="s">
        <v>6</v>
      </c>
      <c r="C77" s="18"/>
      <c r="D77" s="18"/>
      <c r="E77" s="18"/>
      <c r="F77" s="17">
        <f t="shared" si="1"/>
        <v>0</v>
      </c>
    </row>
    <row r="78" spans="1:6" ht="23.25" x14ac:dyDescent="0.5">
      <c r="A78" s="26">
        <v>24624</v>
      </c>
      <c r="B78" s="21" t="s">
        <v>3</v>
      </c>
      <c r="C78" s="18"/>
      <c r="D78" s="18"/>
      <c r="E78" s="18"/>
      <c r="F78" s="17">
        <f t="shared" si="1"/>
        <v>0</v>
      </c>
    </row>
    <row r="79" spans="1:6" ht="23.25" x14ac:dyDescent="0.5">
      <c r="A79" s="9"/>
      <c r="B79" s="21" t="s">
        <v>4</v>
      </c>
      <c r="C79" s="18"/>
      <c r="D79" s="18"/>
      <c r="E79" s="18"/>
      <c r="F79" s="17">
        <f t="shared" si="1"/>
        <v>0</v>
      </c>
    </row>
    <row r="80" spans="1:6" ht="23.25" x14ac:dyDescent="0.5">
      <c r="A80" s="26"/>
      <c r="B80" s="21" t="s">
        <v>5</v>
      </c>
      <c r="C80" s="18"/>
      <c r="D80" s="18"/>
      <c r="E80" s="18"/>
      <c r="F80" s="17">
        <f t="shared" si="1"/>
        <v>0</v>
      </c>
    </row>
    <row r="81" spans="1:6" ht="23.25" x14ac:dyDescent="0.5">
      <c r="A81" s="9"/>
      <c r="B81" s="21" t="s">
        <v>6</v>
      </c>
      <c r="C81" s="18"/>
      <c r="D81" s="18"/>
      <c r="E81" s="18"/>
      <c r="F81" s="17">
        <f t="shared" si="1"/>
        <v>0</v>
      </c>
    </row>
    <row r="82" spans="1:6" ht="23.25" x14ac:dyDescent="0.5">
      <c r="A82" s="26">
        <v>24654</v>
      </c>
      <c r="B82" s="21" t="s">
        <v>3</v>
      </c>
      <c r="C82" s="18"/>
      <c r="D82" s="18"/>
      <c r="E82" s="18"/>
      <c r="F82" s="17">
        <f t="shared" si="1"/>
        <v>0</v>
      </c>
    </row>
    <row r="83" spans="1:6" ht="23.25" x14ac:dyDescent="0.5">
      <c r="A83" s="9"/>
      <c r="B83" s="21" t="s">
        <v>4</v>
      </c>
      <c r="C83" s="18"/>
      <c r="D83" s="18"/>
      <c r="E83" s="18"/>
      <c r="F83" s="17">
        <f t="shared" si="1"/>
        <v>0</v>
      </c>
    </row>
    <row r="84" spans="1:6" ht="23.25" x14ac:dyDescent="0.5">
      <c r="A84" s="9"/>
      <c r="B84" s="21" t="s">
        <v>5</v>
      </c>
      <c r="C84" s="18"/>
      <c r="D84" s="18"/>
      <c r="E84" s="18"/>
      <c r="F84" s="17">
        <f t="shared" si="1"/>
        <v>0</v>
      </c>
    </row>
    <row r="85" spans="1:6" ht="23.25" x14ac:dyDescent="0.5">
      <c r="A85" s="9"/>
      <c r="B85" s="21" t="s">
        <v>6</v>
      </c>
      <c r="C85" s="18"/>
      <c r="D85" s="18"/>
      <c r="E85" s="18"/>
      <c r="F85" s="17">
        <f t="shared" si="1"/>
        <v>0</v>
      </c>
    </row>
    <row r="86" spans="1:6" ht="23.25" x14ac:dyDescent="0.5">
      <c r="A86" s="26">
        <v>24685</v>
      </c>
      <c r="B86" s="21" t="s">
        <v>3</v>
      </c>
      <c r="C86" s="18"/>
      <c r="D86" s="18"/>
      <c r="E86" s="18"/>
      <c r="F86" s="17">
        <f t="shared" si="1"/>
        <v>0</v>
      </c>
    </row>
    <row r="87" spans="1:6" ht="23.25" x14ac:dyDescent="0.5">
      <c r="A87" s="24"/>
      <c r="B87" s="21" t="s">
        <v>4</v>
      </c>
      <c r="C87" s="18"/>
      <c r="D87" s="18"/>
      <c r="E87" s="18"/>
      <c r="F87" s="17">
        <f t="shared" si="1"/>
        <v>0</v>
      </c>
    </row>
    <row r="88" spans="1:6" ht="23.25" x14ac:dyDescent="0.5">
      <c r="B88" s="21" t="s">
        <v>5</v>
      </c>
      <c r="C88" s="18"/>
      <c r="D88" s="18"/>
      <c r="E88" s="18"/>
      <c r="F88" s="17">
        <f t="shared" si="1"/>
        <v>0</v>
      </c>
    </row>
    <row r="89" spans="1:6" ht="23.25" x14ac:dyDescent="0.5">
      <c r="A89" s="24"/>
      <c r="B89" s="21" t="s">
        <v>6</v>
      </c>
      <c r="C89" s="18"/>
      <c r="D89" s="18"/>
      <c r="E89" s="18"/>
      <c r="F89" s="17">
        <f t="shared" si="1"/>
        <v>0</v>
      </c>
    </row>
    <row r="90" spans="1:6" ht="23.25" x14ac:dyDescent="0.5">
      <c r="A90" s="35">
        <v>24716</v>
      </c>
      <c r="B90" s="21" t="s">
        <v>3</v>
      </c>
      <c r="C90" s="18"/>
      <c r="D90" s="18"/>
      <c r="E90" s="18"/>
      <c r="F90" s="17">
        <f t="shared" si="1"/>
        <v>0</v>
      </c>
    </row>
    <row r="91" spans="1:6" ht="23.25" x14ac:dyDescent="0.5">
      <c r="A91" s="24"/>
      <c r="B91" s="21" t="s">
        <v>4</v>
      </c>
      <c r="C91" s="18"/>
      <c r="D91" s="18"/>
      <c r="E91" s="18"/>
      <c r="F91" s="17">
        <f t="shared" si="1"/>
        <v>0</v>
      </c>
    </row>
    <row r="92" spans="1:6" ht="23.25" x14ac:dyDescent="0.5">
      <c r="A92" s="24"/>
      <c r="B92" s="21" t="s">
        <v>5</v>
      </c>
      <c r="C92" s="18"/>
      <c r="D92" s="18"/>
      <c r="E92" s="18"/>
      <c r="F92" s="17">
        <f t="shared" si="1"/>
        <v>0</v>
      </c>
    </row>
    <row r="93" spans="1:6" ht="23.25" x14ac:dyDescent="0.5">
      <c r="A93" s="24"/>
      <c r="B93" s="21" t="s">
        <v>6</v>
      </c>
      <c r="C93" s="18"/>
      <c r="D93" s="18"/>
      <c r="E93" s="18"/>
      <c r="F93" s="17">
        <f t="shared" si="1"/>
        <v>0</v>
      </c>
    </row>
    <row r="94" spans="1:6" ht="23.25" x14ac:dyDescent="0.5">
      <c r="A94" s="24"/>
      <c r="B94" s="21"/>
      <c r="C94" s="18"/>
      <c r="D94" s="18"/>
      <c r="E94" s="18"/>
      <c r="F94" s="17"/>
    </row>
    <row r="95" spans="1:6" ht="23.25" x14ac:dyDescent="0.5">
      <c r="A95" s="24"/>
      <c r="B95" s="21"/>
      <c r="C95" s="18"/>
      <c r="D95" s="18"/>
      <c r="E95" s="18"/>
      <c r="F95" s="17"/>
    </row>
    <row r="96" spans="1:6" ht="23.25" x14ac:dyDescent="0.5">
      <c r="A96" s="24"/>
      <c r="B96" s="21"/>
      <c r="C96" s="18"/>
      <c r="D96" s="18"/>
      <c r="E96" s="18"/>
      <c r="F96" s="17"/>
    </row>
    <row r="97" spans="1:6" ht="23.25" x14ac:dyDescent="0.5">
      <c r="A97" s="24"/>
      <c r="B97" s="21"/>
      <c r="C97" s="18"/>
      <c r="D97" s="18"/>
      <c r="E97" s="18"/>
      <c r="F97" s="17"/>
    </row>
    <row r="98" spans="1:6" ht="29.25" customHeight="1" x14ac:dyDescent="0.5">
      <c r="A98" s="24"/>
      <c r="B98" s="21" t="s">
        <v>10</v>
      </c>
      <c r="C98" s="19">
        <f>SUM(C2:C57)</f>
        <v>18788397.619999997</v>
      </c>
      <c r="D98" s="19">
        <f>SUM(D2:D57)</f>
        <v>6868374.370000001</v>
      </c>
      <c r="E98" s="19">
        <f>SUM(E2:E57)</f>
        <v>9603231.1999999993</v>
      </c>
      <c r="F98" s="17">
        <f t="shared" ref="F98" si="2">C98+D98-E98</f>
        <v>16053540.789999999</v>
      </c>
    </row>
    <row r="99" spans="1:6" s="29" customFormat="1" x14ac:dyDescent="0.2"/>
    <row r="100" spans="1:6" s="29" customFormat="1" x14ac:dyDescent="0.2"/>
    <row r="103" spans="1:6" x14ac:dyDescent="0.2">
      <c r="C103" s="11"/>
      <c r="D103" s="12"/>
    </row>
    <row r="104" spans="1:6" x14ac:dyDescent="0.2">
      <c r="C104" s="11"/>
      <c r="D104" s="12"/>
    </row>
    <row r="105" spans="1:6" x14ac:dyDescent="0.2">
      <c r="C105" s="11"/>
      <c r="D105" s="13"/>
    </row>
  </sheetData>
  <pageMargins left="0" right="0.11811023622047245" top="0.74803149606299213" bottom="0.74803149606299213" header="0.31496062992125984" footer="0.31496062992125984"/>
  <pageSetup paperSize="9" scale="85" orientation="portrait" verticalDpi="0" r:id="rId1"/>
  <headerFooter>
    <oddHeader>&amp;Cทะเบียนคุมหนี้สิน
ประจำปี2566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3"/>
  <sheetViews>
    <sheetView workbookViewId="0">
      <selection activeCell="C7" sqref="C7"/>
    </sheetView>
  </sheetViews>
  <sheetFormatPr defaultRowHeight="14.25" x14ac:dyDescent="0.2"/>
  <cols>
    <col min="2" max="2" width="16.125" customWidth="1"/>
    <col min="3" max="3" width="17.625" customWidth="1"/>
    <col min="4" max="5" width="17.125" customWidth="1"/>
    <col min="6" max="6" width="21.375" customWidth="1"/>
  </cols>
  <sheetData>
    <row r="1" spans="1:12" ht="21" x14ac:dyDescent="0.45">
      <c r="A1" s="9" t="s">
        <v>9</v>
      </c>
      <c r="B1" s="1" t="s">
        <v>17</v>
      </c>
      <c r="C1" s="1" t="s">
        <v>18</v>
      </c>
      <c r="D1" s="2" t="s">
        <v>19</v>
      </c>
      <c r="E1" s="2" t="s">
        <v>64</v>
      </c>
      <c r="F1" s="2" t="s">
        <v>2</v>
      </c>
    </row>
    <row r="2" spans="1:12" ht="23.25" x14ac:dyDescent="0.5">
      <c r="A2" s="26">
        <v>24381</v>
      </c>
      <c r="B2" s="7">
        <v>7961373.6900000004</v>
      </c>
      <c r="C2" s="7">
        <v>4250000</v>
      </c>
      <c r="D2" s="25">
        <v>900000</v>
      </c>
      <c r="E2" s="25">
        <v>500000</v>
      </c>
      <c r="F2" s="17">
        <f>B2-C2-D2-E2</f>
        <v>2311373.6900000004</v>
      </c>
    </row>
    <row r="3" spans="1:12" ht="23.25" x14ac:dyDescent="0.5">
      <c r="A3" s="26">
        <v>24412</v>
      </c>
      <c r="B3" s="7"/>
      <c r="C3" s="7"/>
      <c r="D3" s="7"/>
      <c r="E3" s="7"/>
      <c r="F3" s="17">
        <f t="shared" ref="F3:F19" si="0">B3+C3-D3</f>
        <v>0</v>
      </c>
    </row>
    <row r="4" spans="1:12" ht="23.25" x14ac:dyDescent="0.5">
      <c r="A4" s="26">
        <v>24442</v>
      </c>
      <c r="B4" s="7"/>
      <c r="C4" s="7"/>
      <c r="D4" s="7"/>
      <c r="E4" s="7"/>
      <c r="F4" s="17">
        <f t="shared" si="0"/>
        <v>0</v>
      </c>
    </row>
    <row r="5" spans="1:12" ht="23.25" x14ac:dyDescent="0.5">
      <c r="A5" s="26">
        <v>24473</v>
      </c>
      <c r="B5" s="7"/>
      <c r="C5" s="7"/>
      <c r="D5" s="7"/>
      <c r="E5" s="7"/>
      <c r="F5" s="17">
        <f t="shared" si="0"/>
        <v>0</v>
      </c>
    </row>
    <row r="6" spans="1:12" ht="23.25" x14ac:dyDescent="0.5">
      <c r="A6" s="26">
        <v>24504</v>
      </c>
      <c r="B6" s="7"/>
      <c r="C6" s="25"/>
      <c r="D6" s="25"/>
      <c r="E6" s="25"/>
      <c r="F6" s="17">
        <f t="shared" si="0"/>
        <v>0</v>
      </c>
    </row>
    <row r="7" spans="1:12" ht="23.25" x14ac:dyDescent="0.5">
      <c r="A7" s="26">
        <v>24532</v>
      </c>
      <c r="B7" s="17"/>
      <c r="C7" s="17"/>
      <c r="D7" s="17"/>
      <c r="E7" s="17"/>
      <c r="F7" s="17">
        <f t="shared" si="0"/>
        <v>0</v>
      </c>
      <c r="K7" s="28"/>
      <c r="L7" s="29"/>
    </row>
    <row r="8" spans="1:12" ht="23.25" x14ac:dyDescent="0.5">
      <c r="A8" s="26">
        <v>24563</v>
      </c>
      <c r="B8" s="17"/>
      <c r="C8" s="17"/>
      <c r="D8" s="17"/>
      <c r="E8" s="17"/>
      <c r="F8" s="17">
        <f t="shared" si="0"/>
        <v>0</v>
      </c>
      <c r="K8" s="29"/>
      <c r="L8" s="28"/>
    </row>
    <row r="9" spans="1:12" ht="23.25" x14ac:dyDescent="0.5">
      <c r="A9" s="26">
        <v>24593</v>
      </c>
      <c r="B9" s="17"/>
      <c r="C9" s="17"/>
      <c r="D9" s="17"/>
      <c r="E9" s="17"/>
      <c r="F9" s="17">
        <f t="shared" si="0"/>
        <v>0</v>
      </c>
    </row>
    <row r="10" spans="1:12" ht="23.25" x14ac:dyDescent="0.5">
      <c r="A10" s="26">
        <v>24624</v>
      </c>
      <c r="B10" s="17"/>
      <c r="C10" s="17"/>
      <c r="D10" s="17"/>
      <c r="E10" s="17"/>
      <c r="F10" s="17">
        <f t="shared" si="0"/>
        <v>0</v>
      </c>
    </row>
    <row r="11" spans="1:12" ht="23.25" x14ac:dyDescent="0.5">
      <c r="A11" s="26">
        <v>24654</v>
      </c>
      <c r="B11" s="17"/>
      <c r="C11" s="17"/>
      <c r="D11" s="17"/>
      <c r="E11" s="17"/>
      <c r="F11" s="17">
        <f t="shared" si="0"/>
        <v>0</v>
      </c>
    </row>
    <row r="12" spans="1:12" ht="23.25" x14ac:dyDescent="0.5">
      <c r="A12" s="26">
        <v>24685</v>
      </c>
      <c r="B12" s="17"/>
      <c r="C12" s="17"/>
      <c r="D12" s="17"/>
      <c r="E12" s="17"/>
      <c r="F12" s="17">
        <f t="shared" si="0"/>
        <v>0</v>
      </c>
    </row>
    <row r="13" spans="1:12" ht="23.25" x14ac:dyDescent="0.5">
      <c r="A13" s="24"/>
      <c r="B13" s="17"/>
      <c r="C13" s="17"/>
      <c r="D13" s="17"/>
      <c r="E13" s="17"/>
      <c r="F13" s="17">
        <f t="shared" si="0"/>
        <v>0</v>
      </c>
    </row>
    <row r="14" spans="1:12" ht="23.25" x14ac:dyDescent="0.5">
      <c r="A14" s="24"/>
      <c r="B14" s="17"/>
      <c r="C14" s="17"/>
      <c r="D14" s="17"/>
      <c r="E14" s="17"/>
      <c r="F14" s="17">
        <f t="shared" si="0"/>
        <v>0</v>
      </c>
    </row>
    <row r="15" spans="1:12" ht="23.25" x14ac:dyDescent="0.5">
      <c r="A15" s="24"/>
      <c r="B15" s="17"/>
      <c r="C15" s="17"/>
      <c r="D15" s="17"/>
      <c r="E15" s="17"/>
      <c r="F15" s="17">
        <f t="shared" si="0"/>
        <v>0</v>
      </c>
    </row>
    <row r="16" spans="1:12" ht="23.25" x14ac:dyDescent="0.5">
      <c r="A16" s="24"/>
      <c r="B16" s="17"/>
      <c r="C16" s="17"/>
      <c r="D16" s="17"/>
      <c r="E16" s="17"/>
      <c r="F16" s="17">
        <f t="shared" si="0"/>
        <v>0</v>
      </c>
    </row>
    <row r="17" spans="1:6" ht="23.25" x14ac:dyDescent="0.5">
      <c r="A17" s="24"/>
      <c r="B17" s="17"/>
      <c r="C17" s="17"/>
      <c r="D17" s="17"/>
      <c r="E17" s="17"/>
      <c r="F17" s="17">
        <f t="shared" si="0"/>
        <v>0</v>
      </c>
    </row>
    <row r="18" spans="1:6" ht="23.25" x14ac:dyDescent="0.5">
      <c r="A18" s="24"/>
      <c r="B18" s="17"/>
      <c r="C18" s="17"/>
      <c r="D18" s="17"/>
      <c r="E18" s="17"/>
      <c r="F18" s="17">
        <f t="shared" si="0"/>
        <v>0</v>
      </c>
    </row>
    <row r="19" spans="1:6" ht="23.25" x14ac:dyDescent="0.5">
      <c r="A19" s="24"/>
      <c r="B19" s="19">
        <f>SUM(B2:B18)</f>
        <v>7961373.6900000004</v>
      </c>
      <c r="C19" s="19">
        <f>SUM(C2:C18)</f>
        <v>4250000</v>
      </c>
      <c r="D19" s="19">
        <f>SUM(D2:D18)</f>
        <v>900000</v>
      </c>
      <c r="E19" s="19"/>
      <c r="F19" s="17">
        <f t="shared" si="0"/>
        <v>11311373.690000001</v>
      </c>
    </row>
    <row r="22" spans="1:6" x14ac:dyDescent="0.2">
      <c r="A22" s="32" t="s">
        <v>65</v>
      </c>
      <c r="B22" s="32">
        <v>7961373.6900000004</v>
      </c>
      <c r="C22" s="32">
        <v>-246715</v>
      </c>
      <c r="D22" s="10">
        <v>7714658.6900000004</v>
      </c>
    </row>
    <row r="23" spans="1:6" x14ac:dyDescent="0.2">
      <c r="A23" s="32" t="s">
        <v>66</v>
      </c>
      <c r="B23" s="32">
        <v>1994978.41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D20" sqref="D20"/>
    </sheetView>
  </sheetViews>
  <sheetFormatPr defaultRowHeight="14.25" x14ac:dyDescent="0.2"/>
  <cols>
    <col min="2" max="2" width="16.125" customWidth="1"/>
    <col min="3" max="3" width="13.75" customWidth="1"/>
    <col min="4" max="4" width="17.125" customWidth="1"/>
    <col min="5" max="5" width="21.375" customWidth="1"/>
  </cols>
  <sheetData>
    <row r="1" spans="1:11" ht="21" x14ac:dyDescent="0.45">
      <c r="A1" s="9" t="s">
        <v>9</v>
      </c>
      <c r="B1" s="1" t="s">
        <v>15</v>
      </c>
      <c r="C1" s="1" t="s">
        <v>8</v>
      </c>
      <c r="D1" s="2" t="s">
        <v>1</v>
      </c>
      <c r="E1" s="2" t="s">
        <v>2</v>
      </c>
    </row>
    <row r="2" spans="1:11" ht="23.25" x14ac:dyDescent="0.5">
      <c r="A2" s="26">
        <v>24381</v>
      </c>
      <c r="B2" s="17">
        <v>1912680</v>
      </c>
      <c r="C2" s="17">
        <v>0</v>
      </c>
      <c r="D2" s="17">
        <v>0</v>
      </c>
      <c r="E2" s="17">
        <f>B2+C2-D2</f>
        <v>1912680</v>
      </c>
    </row>
    <row r="3" spans="1:11" ht="23.25" x14ac:dyDescent="0.5">
      <c r="A3" s="26">
        <v>24412</v>
      </c>
      <c r="B3" s="7">
        <v>1912680</v>
      </c>
      <c r="C3" s="7">
        <v>1633500</v>
      </c>
      <c r="D3" s="7">
        <v>0</v>
      </c>
      <c r="E3" s="17">
        <f t="shared" ref="E3:E11" si="0">B3+C3-D3</f>
        <v>3546180</v>
      </c>
    </row>
    <row r="4" spans="1:11" ht="23.25" x14ac:dyDescent="0.5">
      <c r="A4" s="26">
        <v>24442</v>
      </c>
      <c r="B4" s="7"/>
      <c r="C4" s="7"/>
      <c r="D4" s="7"/>
      <c r="E4" s="17">
        <f t="shared" si="0"/>
        <v>0</v>
      </c>
    </row>
    <row r="5" spans="1:11" ht="23.25" x14ac:dyDescent="0.5">
      <c r="A5" s="26">
        <v>24473</v>
      </c>
      <c r="B5" s="7"/>
      <c r="C5" s="7"/>
      <c r="D5" s="7"/>
      <c r="E5" s="17">
        <f t="shared" si="0"/>
        <v>0</v>
      </c>
    </row>
    <row r="6" spans="1:11" ht="23.25" x14ac:dyDescent="0.5">
      <c r="A6" s="26">
        <v>24504</v>
      </c>
      <c r="B6" s="7"/>
      <c r="C6" s="25"/>
      <c r="D6" s="25"/>
      <c r="E6" s="17">
        <f t="shared" si="0"/>
        <v>0</v>
      </c>
    </row>
    <row r="7" spans="1:11" ht="23.25" x14ac:dyDescent="0.5">
      <c r="A7" s="26">
        <v>24532</v>
      </c>
      <c r="B7" s="17"/>
      <c r="C7" s="17"/>
      <c r="D7" s="17"/>
      <c r="E7" s="17">
        <f t="shared" si="0"/>
        <v>0</v>
      </c>
      <c r="J7" s="28"/>
      <c r="K7" s="29"/>
    </row>
    <row r="8" spans="1:11" ht="23.25" x14ac:dyDescent="0.5">
      <c r="A8" s="26">
        <v>24563</v>
      </c>
      <c r="B8" s="17"/>
      <c r="C8" s="17"/>
      <c r="D8" s="17"/>
      <c r="E8" s="17">
        <f t="shared" si="0"/>
        <v>0</v>
      </c>
      <c r="J8" s="29"/>
      <c r="K8" s="28"/>
    </row>
    <row r="9" spans="1:11" ht="23.25" x14ac:dyDescent="0.5">
      <c r="A9" s="26">
        <v>24593</v>
      </c>
      <c r="B9" s="17"/>
      <c r="C9" s="17"/>
      <c r="D9" s="17"/>
      <c r="E9" s="17">
        <f t="shared" si="0"/>
        <v>0</v>
      </c>
    </row>
    <row r="10" spans="1:11" ht="23.25" x14ac:dyDescent="0.5">
      <c r="A10" s="26">
        <v>24624</v>
      </c>
      <c r="B10" s="17"/>
      <c r="C10" s="17"/>
      <c r="D10" s="17"/>
      <c r="E10" s="17">
        <f t="shared" si="0"/>
        <v>0</v>
      </c>
    </row>
    <row r="11" spans="1:11" ht="23.25" x14ac:dyDescent="0.5">
      <c r="A11" s="26">
        <v>24654</v>
      </c>
      <c r="B11" s="17"/>
      <c r="C11" s="17"/>
      <c r="D11" s="17"/>
      <c r="E11" s="17">
        <f t="shared" si="0"/>
        <v>0</v>
      </c>
    </row>
    <row r="12" spans="1:11" ht="23.25" x14ac:dyDescent="0.5">
      <c r="A12" s="26">
        <v>24685</v>
      </c>
      <c r="B12" s="17"/>
      <c r="C12" s="17"/>
      <c r="D12" s="17"/>
      <c r="E12" s="17">
        <f t="shared" ref="E12:E30" si="1">B12+C12-D12</f>
        <v>0</v>
      </c>
    </row>
    <row r="13" spans="1:11" ht="23.25" x14ac:dyDescent="0.5">
      <c r="A13" s="24"/>
      <c r="B13" s="17"/>
      <c r="C13" s="17"/>
      <c r="D13" s="17"/>
      <c r="E13" s="17">
        <f t="shared" si="1"/>
        <v>0</v>
      </c>
    </row>
    <row r="14" spans="1:11" ht="23.25" x14ac:dyDescent="0.5">
      <c r="A14" s="24"/>
      <c r="B14" s="17"/>
      <c r="C14" s="17"/>
      <c r="D14" s="17"/>
      <c r="E14" s="17">
        <f t="shared" si="1"/>
        <v>0</v>
      </c>
    </row>
    <row r="15" spans="1:11" ht="23.25" x14ac:dyDescent="0.5">
      <c r="A15" s="24"/>
      <c r="B15" s="17"/>
      <c r="C15" s="17"/>
      <c r="D15" s="17"/>
      <c r="E15" s="17">
        <f t="shared" si="1"/>
        <v>0</v>
      </c>
    </row>
    <row r="16" spans="1:11" ht="23.25" x14ac:dyDescent="0.5">
      <c r="A16" s="24"/>
      <c r="B16" s="17"/>
      <c r="C16" s="17"/>
      <c r="D16" s="17"/>
      <c r="E16" s="17">
        <f t="shared" si="1"/>
        <v>0</v>
      </c>
    </row>
    <row r="17" spans="1:5" ht="23.25" x14ac:dyDescent="0.5">
      <c r="A17" s="24"/>
      <c r="B17" s="17"/>
      <c r="C17" s="17"/>
      <c r="D17" s="17"/>
      <c r="E17" s="17">
        <f t="shared" si="1"/>
        <v>0</v>
      </c>
    </row>
    <row r="18" spans="1:5" ht="23.25" x14ac:dyDescent="0.5">
      <c r="A18" s="24"/>
      <c r="B18" s="17"/>
      <c r="C18" s="17"/>
      <c r="D18" s="17"/>
      <c r="E18" s="17">
        <f t="shared" si="1"/>
        <v>0</v>
      </c>
    </row>
    <row r="19" spans="1:5" ht="23.25" x14ac:dyDescent="0.5">
      <c r="A19" s="24"/>
      <c r="B19" s="17"/>
      <c r="C19" s="17"/>
      <c r="D19" s="17"/>
      <c r="E19" s="17">
        <f t="shared" si="1"/>
        <v>0</v>
      </c>
    </row>
    <row r="20" spans="1:5" ht="23.25" x14ac:dyDescent="0.5">
      <c r="A20" s="24"/>
      <c r="B20" s="17"/>
      <c r="C20" s="17"/>
      <c r="D20" s="17"/>
      <c r="E20" s="17">
        <f t="shared" si="1"/>
        <v>0</v>
      </c>
    </row>
    <row r="21" spans="1:5" ht="23.25" x14ac:dyDescent="0.5">
      <c r="A21" s="24"/>
      <c r="B21" s="17"/>
      <c r="C21" s="17"/>
      <c r="D21" s="17"/>
      <c r="E21" s="17">
        <f t="shared" si="1"/>
        <v>0</v>
      </c>
    </row>
    <row r="22" spans="1:5" ht="23.25" x14ac:dyDescent="0.5">
      <c r="A22" s="24"/>
      <c r="B22" s="17"/>
      <c r="C22" s="17"/>
      <c r="D22" s="17"/>
      <c r="E22" s="17">
        <f t="shared" si="1"/>
        <v>0</v>
      </c>
    </row>
    <row r="23" spans="1:5" ht="23.25" x14ac:dyDescent="0.5">
      <c r="A23" s="24"/>
      <c r="B23" s="17"/>
      <c r="C23" s="17"/>
      <c r="D23" s="17"/>
      <c r="E23" s="17">
        <f t="shared" si="1"/>
        <v>0</v>
      </c>
    </row>
    <row r="24" spans="1:5" ht="23.25" x14ac:dyDescent="0.5">
      <c r="A24" s="24"/>
      <c r="B24" s="17"/>
      <c r="C24" s="17"/>
      <c r="D24" s="17"/>
      <c r="E24" s="17">
        <f t="shared" si="1"/>
        <v>0</v>
      </c>
    </row>
    <row r="25" spans="1:5" ht="23.25" x14ac:dyDescent="0.5">
      <c r="A25" s="24"/>
      <c r="B25" s="17"/>
      <c r="C25" s="17"/>
      <c r="D25" s="17"/>
      <c r="E25" s="17">
        <f t="shared" si="1"/>
        <v>0</v>
      </c>
    </row>
    <row r="26" spans="1:5" ht="23.25" x14ac:dyDescent="0.5">
      <c r="A26" s="24"/>
      <c r="B26" s="17"/>
      <c r="C26" s="17"/>
      <c r="D26" s="17"/>
      <c r="E26" s="17">
        <f t="shared" si="1"/>
        <v>0</v>
      </c>
    </row>
    <row r="27" spans="1:5" ht="23.25" x14ac:dyDescent="0.5">
      <c r="A27" s="24"/>
      <c r="B27" s="17"/>
      <c r="C27" s="17"/>
      <c r="D27" s="17"/>
      <c r="E27" s="17">
        <f t="shared" si="1"/>
        <v>0</v>
      </c>
    </row>
    <row r="28" spans="1:5" ht="23.25" x14ac:dyDescent="0.5">
      <c r="A28" s="24"/>
      <c r="B28" s="17"/>
      <c r="C28" s="17"/>
      <c r="D28" s="17"/>
      <c r="E28" s="17">
        <f t="shared" si="1"/>
        <v>0</v>
      </c>
    </row>
    <row r="29" spans="1:5" ht="23.25" x14ac:dyDescent="0.5">
      <c r="A29" s="24"/>
      <c r="B29" s="17"/>
      <c r="C29" s="17"/>
      <c r="D29" s="17"/>
      <c r="E29" s="17">
        <f t="shared" si="1"/>
        <v>0</v>
      </c>
    </row>
    <row r="30" spans="1:5" ht="23.25" x14ac:dyDescent="0.5">
      <c r="A30" s="24"/>
      <c r="B30" s="19">
        <f>SUM(B2:B29)</f>
        <v>3825360</v>
      </c>
      <c r="C30" s="19">
        <f>SUM(C2:C29)</f>
        <v>1633500</v>
      </c>
      <c r="D30" s="19">
        <f>SUM(D2:D29)</f>
        <v>0</v>
      </c>
      <c r="E30" s="17">
        <f t="shared" si="1"/>
        <v>5458860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&amp;Cทะเบียนคุมเจ้าหนี้ฟอกไต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4"/>
  <sheetViews>
    <sheetView tabSelected="1" workbookViewId="0">
      <selection activeCell="M14" sqref="M14"/>
    </sheetView>
  </sheetViews>
  <sheetFormatPr defaultRowHeight="14.25" x14ac:dyDescent="0.2"/>
  <cols>
    <col min="1" max="1" width="20.25" customWidth="1"/>
    <col min="2" max="2" width="15.125" customWidth="1"/>
    <col min="3" max="3" width="16.25" customWidth="1"/>
    <col min="4" max="4" width="23" customWidth="1"/>
    <col min="5" max="5" width="17.125" customWidth="1"/>
  </cols>
  <sheetData>
    <row r="1" spans="1:11" x14ac:dyDescent="0.2">
      <c r="A1" t="s">
        <v>68</v>
      </c>
      <c r="B1" t="s">
        <v>69</v>
      </c>
      <c r="D1" s="32">
        <v>9381973.75</v>
      </c>
      <c r="I1" s="34"/>
      <c r="J1" s="34"/>
      <c r="K1" s="34"/>
    </row>
    <row r="2" spans="1:11" x14ac:dyDescent="0.2">
      <c r="A2" t="s">
        <v>68</v>
      </c>
      <c r="B2" t="s">
        <v>91</v>
      </c>
      <c r="D2" s="78">
        <v>6647116.9199999999</v>
      </c>
      <c r="I2" s="12"/>
      <c r="J2" s="12"/>
      <c r="K2" s="12"/>
    </row>
    <row r="3" spans="1:11" x14ac:dyDescent="0.2">
      <c r="B3" t="s">
        <v>70</v>
      </c>
      <c r="D3" s="77">
        <f>SUM(D1:D2)</f>
        <v>16029090.67</v>
      </c>
    </row>
    <row r="4" spans="1:11" x14ac:dyDescent="0.2">
      <c r="B4" t="s">
        <v>71</v>
      </c>
      <c r="C4" t="s">
        <v>92</v>
      </c>
      <c r="E4" s="83">
        <f>16029090.67/2</f>
        <v>8014545.335</v>
      </c>
      <c r="G4" t="s">
        <v>72</v>
      </c>
    </row>
    <row r="5" spans="1:11" x14ac:dyDescent="0.2">
      <c r="E5" s="85"/>
    </row>
    <row r="6" spans="1:11" x14ac:dyDescent="0.2">
      <c r="A6" t="s">
        <v>73</v>
      </c>
      <c r="B6" t="s">
        <v>74</v>
      </c>
      <c r="D6" s="32">
        <v>3781790.95</v>
      </c>
      <c r="E6" s="85"/>
    </row>
    <row r="7" spans="1:11" x14ac:dyDescent="0.2">
      <c r="B7" t="s">
        <v>75</v>
      </c>
      <c r="D7" s="78">
        <v>3086583.42</v>
      </c>
      <c r="E7" s="84">
        <f>SUM(D6:D7)</f>
        <v>6868374.3700000001</v>
      </c>
      <c r="G7" t="s">
        <v>67</v>
      </c>
    </row>
    <row r="11" spans="1:11" x14ac:dyDescent="0.2">
      <c r="B11" t="s">
        <v>76</v>
      </c>
    </row>
    <row r="12" spans="1:11" x14ac:dyDescent="0.2">
      <c r="C12" t="s">
        <v>93</v>
      </c>
      <c r="E12" s="95">
        <f>8014545.34/6868374.37*60</f>
        <v>70.012596066454648</v>
      </c>
      <c r="F12" t="s">
        <v>84</v>
      </c>
    </row>
    <row r="15" spans="1:11" x14ac:dyDescent="0.2">
      <c r="B15" t="s">
        <v>90</v>
      </c>
      <c r="D15" t="s">
        <v>101</v>
      </c>
      <c r="E15" s="85">
        <v>90</v>
      </c>
      <c r="F15" t="s">
        <v>84</v>
      </c>
    </row>
    <row r="19" spans="1:3" x14ac:dyDescent="0.2">
      <c r="A19" t="s">
        <v>3</v>
      </c>
    </row>
    <row r="26" spans="1:3" ht="21" x14ac:dyDescent="0.45">
      <c r="A26" s="22"/>
      <c r="B26" s="22"/>
      <c r="C26" s="22"/>
    </row>
    <row r="27" spans="1:3" ht="21" x14ac:dyDescent="0.45">
      <c r="A27" s="22"/>
      <c r="B27" s="22"/>
      <c r="C27" s="22"/>
    </row>
    <row r="28" spans="1:3" ht="21" x14ac:dyDescent="0.45">
      <c r="A28" s="22"/>
      <c r="B28" s="22"/>
      <c r="C28" s="22"/>
    </row>
    <row r="29" spans="1:3" ht="21" x14ac:dyDescent="0.45">
      <c r="A29" s="22"/>
      <c r="B29" s="22"/>
      <c r="C29" s="22"/>
    </row>
    <row r="30" spans="1:3" ht="21" x14ac:dyDescent="0.45">
      <c r="A30" s="22"/>
      <c r="B30" s="22"/>
      <c r="C30" s="22"/>
    </row>
    <row r="31" spans="1:3" ht="21" x14ac:dyDescent="0.45">
      <c r="A31" s="22"/>
      <c r="B31" s="22"/>
      <c r="C31" s="22"/>
    </row>
    <row r="32" spans="1:3" ht="21" x14ac:dyDescent="0.45">
      <c r="A32" s="22"/>
      <c r="B32" s="22"/>
      <c r="C32" s="22"/>
    </row>
    <row r="33" spans="1:3" ht="21" x14ac:dyDescent="0.45">
      <c r="A33" s="22"/>
      <c r="B33" s="22"/>
      <c r="C33" s="22"/>
    </row>
    <row r="34" spans="1:3" ht="21" x14ac:dyDescent="0.45">
      <c r="A34" s="22"/>
      <c r="B34" s="22"/>
      <c r="C34" s="22"/>
    </row>
    <row r="35" spans="1:3" ht="21" x14ac:dyDescent="0.45">
      <c r="A35" s="22"/>
      <c r="B35" s="22"/>
      <c r="C35" s="22"/>
    </row>
    <row r="36" spans="1:3" ht="21" x14ac:dyDescent="0.45">
      <c r="A36" s="22"/>
      <c r="B36" s="22"/>
      <c r="C36" s="22"/>
    </row>
    <row r="53" spans="2:5" x14ac:dyDescent="0.2">
      <c r="B53" t="s">
        <v>76</v>
      </c>
    </row>
    <row r="54" spans="2:5" x14ac:dyDescent="0.2">
      <c r="C54" t="s">
        <v>77</v>
      </c>
      <c r="E54">
        <f>8014545.34/6868374.37*60</f>
        <v>70.012596066454648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B4" sqref="B4"/>
    </sheetView>
  </sheetViews>
  <sheetFormatPr defaultRowHeight="14.25" x14ac:dyDescent="0.2"/>
  <cols>
    <col min="2" max="2" width="15" customWidth="1"/>
    <col min="3" max="3" width="13.875" customWidth="1"/>
    <col min="4" max="5" width="19.25" customWidth="1"/>
    <col min="6" max="6" width="18.5" customWidth="1"/>
    <col min="7" max="7" width="16.5" customWidth="1"/>
    <col min="8" max="8" width="26" customWidth="1"/>
    <col min="10" max="10" width="19.625" customWidth="1"/>
    <col min="11" max="11" width="21.875" customWidth="1"/>
    <col min="12" max="12" width="21" customWidth="1"/>
  </cols>
  <sheetData>
    <row r="1" spans="1:13" ht="23.25" x14ac:dyDescent="0.5">
      <c r="A1" s="16" t="s">
        <v>9</v>
      </c>
      <c r="B1" s="16" t="s">
        <v>3</v>
      </c>
      <c r="C1" s="16" t="s">
        <v>11</v>
      </c>
      <c r="D1" s="16" t="s">
        <v>12</v>
      </c>
      <c r="E1" s="16" t="s">
        <v>13</v>
      </c>
      <c r="F1" s="16" t="s">
        <v>14</v>
      </c>
      <c r="G1" s="16" t="s">
        <v>10</v>
      </c>
      <c r="H1" s="88" t="s">
        <v>89</v>
      </c>
    </row>
    <row r="2" spans="1:13" ht="26.25" x14ac:dyDescent="0.55000000000000004">
      <c r="A2" s="16" t="s">
        <v>80</v>
      </c>
      <c r="B2" s="15">
        <v>3148534.08</v>
      </c>
      <c r="C2" s="15">
        <v>1259802.78</v>
      </c>
      <c r="D2" s="15">
        <v>164480.85</v>
      </c>
      <c r="E2" s="15">
        <v>291868.55</v>
      </c>
      <c r="F2" s="15">
        <v>69449.05</v>
      </c>
      <c r="G2" s="87">
        <f>B2+C2+D2+E2</f>
        <v>4864686.26</v>
      </c>
      <c r="H2" s="100">
        <f>B2+C2+D2+E2</f>
        <v>4864686.26</v>
      </c>
      <c r="J2" s="89"/>
      <c r="K2" s="89"/>
      <c r="L2" s="89"/>
      <c r="M2" s="89"/>
    </row>
    <row r="3" spans="1:13" ht="27.75" customHeight="1" x14ac:dyDescent="0.55000000000000004">
      <c r="A3" s="33">
        <v>24381</v>
      </c>
      <c r="B3" s="17">
        <v>3850020.92</v>
      </c>
      <c r="C3" s="17">
        <v>1400945.6</v>
      </c>
      <c r="D3" s="17">
        <v>529375.05000000005</v>
      </c>
      <c r="E3" s="17">
        <v>280024.38</v>
      </c>
      <c r="F3" s="17">
        <f>4100+27134.28+32856.67</f>
        <v>64090.95</v>
      </c>
      <c r="G3" s="17">
        <f>B3+C3+D3+E3+F3</f>
        <v>6124456.8999999994</v>
      </c>
      <c r="H3" s="100">
        <f t="shared" ref="H3:H4" si="0">B3+C3+D3+E3</f>
        <v>6060365.9499999993</v>
      </c>
      <c r="J3" s="89"/>
      <c r="K3" s="90"/>
      <c r="L3" s="89"/>
      <c r="M3" s="89"/>
    </row>
    <row r="4" spans="1:13" ht="27.75" customHeight="1" x14ac:dyDescent="0.55000000000000004">
      <c r="A4" s="33">
        <v>24412</v>
      </c>
      <c r="B4" s="17">
        <v>4078503.95</v>
      </c>
      <c r="C4" s="17">
        <v>1319923.06</v>
      </c>
      <c r="D4" s="17">
        <v>365164.2</v>
      </c>
      <c r="E4" s="17">
        <v>316368.21999999997</v>
      </c>
      <c r="F4" s="17">
        <f>5936+22630.33+21796.67</f>
        <v>50363</v>
      </c>
      <c r="G4" s="17">
        <f t="shared" ref="G4:G8" si="1">B4+C4+D4+E4+F4</f>
        <v>6130322.4299999997</v>
      </c>
      <c r="H4" s="100">
        <f t="shared" si="0"/>
        <v>6079959.4299999997</v>
      </c>
      <c r="J4" s="89"/>
      <c r="K4" s="86"/>
      <c r="L4" s="92"/>
      <c r="M4" s="89"/>
    </row>
    <row r="5" spans="1:13" ht="27.75" customHeight="1" x14ac:dyDescent="0.55000000000000004">
      <c r="A5" s="33">
        <v>24442</v>
      </c>
      <c r="B5" s="17"/>
      <c r="C5" s="17"/>
      <c r="D5" s="17"/>
      <c r="E5" s="17"/>
      <c r="F5" s="17"/>
      <c r="G5" s="17">
        <f t="shared" si="1"/>
        <v>0</v>
      </c>
      <c r="H5" s="24"/>
      <c r="J5" s="89"/>
      <c r="K5" s="90"/>
      <c r="L5" s="89"/>
      <c r="M5" s="89"/>
    </row>
    <row r="6" spans="1:13" ht="27.75" customHeight="1" x14ac:dyDescent="0.55000000000000004">
      <c r="A6" s="33">
        <v>24473</v>
      </c>
      <c r="B6" s="17"/>
      <c r="C6" s="17"/>
      <c r="D6" s="17"/>
      <c r="E6" s="17"/>
      <c r="F6" s="17"/>
      <c r="G6" s="17">
        <f t="shared" si="1"/>
        <v>0</v>
      </c>
      <c r="H6" s="24"/>
      <c r="J6" s="89"/>
      <c r="K6" s="89"/>
      <c r="L6" s="89"/>
      <c r="M6" s="89"/>
    </row>
    <row r="7" spans="1:13" ht="27.75" customHeight="1" x14ac:dyDescent="0.55000000000000004">
      <c r="A7" s="33">
        <v>24504</v>
      </c>
      <c r="B7" s="17"/>
      <c r="C7" s="17"/>
      <c r="D7" s="17"/>
      <c r="E7" s="17"/>
      <c r="F7" s="17"/>
      <c r="G7" s="17">
        <f t="shared" si="1"/>
        <v>0</v>
      </c>
      <c r="H7" s="24"/>
      <c r="J7" s="89"/>
      <c r="K7" s="89"/>
      <c r="L7" s="89"/>
      <c r="M7" s="89"/>
    </row>
    <row r="8" spans="1:13" ht="27.75" customHeight="1" x14ac:dyDescent="0.55000000000000004">
      <c r="A8" s="33">
        <v>24532</v>
      </c>
      <c r="B8" s="17"/>
      <c r="C8" s="17"/>
      <c r="D8" s="17"/>
      <c r="E8" s="17"/>
      <c r="F8" s="17"/>
      <c r="G8" s="17">
        <f t="shared" si="1"/>
        <v>0</v>
      </c>
      <c r="H8" s="24"/>
      <c r="J8" s="93"/>
      <c r="K8" s="90"/>
      <c r="L8" s="89"/>
      <c r="M8" s="89"/>
    </row>
    <row r="9" spans="1:13" ht="27.75" customHeight="1" x14ac:dyDescent="0.55000000000000004">
      <c r="A9" s="33">
        <v>24563</v>
      </c>
      <c r="B9" s="17"/>
      <c r="C9" s="17"/>
      <c r="D9" s="17"/>
      <c r="E9" s="17"/>
      <c r="F9" s="17"/>
      <c r="G9" s="17"/>
      <c r="H9" s="24"/>
      <c r="J9" s="93"/>
      <c r="K9" s="90"/>
      <c r="L9" s="92"/>
      <c r="M9" s="89"/>
    </row>
    <row r="10" spans="1:13" ht="27.75" customHeight="1" x14ac:dyDescent="0.55000000000000004">
      <c r="A10" s="33">
        <v>24593</v>
      </c>
      <c r="B10" s="17"/>
      <c r="C10" s="17"/>
      <c r="D10" s="17"/>
      <c r="E10" s="17"/>
      <c r="F10" s="17"/>
      <c r="G10" s="17"/>
      <c r="H10" s="24"/>
      <c r="J10" s="89"/>
      <c r="K10" s="89"/>
      <c r="L10" s="89"/>
      <c r="M10" s="89"/>
    </row>
    <row r="11" spans="1:13" ht="27.75" customHeight="1" x14ac:dyDescent="0.55000000000000004">
      <c r="A11" s="33">
        <v>24624</v>
      </c>
      <c r="B11" s="17"/>
      <c r="C11" s="17"/>
      <c r="D11" s="17"/>
      <c r="E11" s="17"/>
      <c r="F11" s="17"/>
      <c r="G11" s="17"/>
      <c r="H11" s="24"/>
      <c r="J11" s="89"/>
      <c r="K11" s="89"/>
      <c r="L11" s="89"/>
      <c r="M11" s="89"/>
    </row>
    <row r="12" spans="1:13" ht="27.75" customHeight="1" x14ac:dyDescent="0.55000000000000004">
      <c r="A12" s="33">
        <v>24654</v>
      </c>
      <c r="B12" s="17"/>
      <c r="C12" s="17"/>
      <c r="D12" s="17"/>
      <c r="E12" s="17"/>
      <c r="F12" s="17"/>
      <c r="G12" s="17"/>
      <c r="H12" s="24"/>
      <c r="J12" s="89"/>
      <c r="K12" s="89"/>
      <c r="L12" s="89"/>
      <c r="M12" s="89"/>
    </row>
    <row r="13" spans="1:13" ht="27.75" customHeight="1" x14ac:dyDescent="0.55000000000000004">
      <c r="A13" s="33">
        <v>24685</v>
      </c>
      <c r="B13" s="18"/>
      <c r="C13" s="18"/>
      <c r="D13" s="18"/>
      <c r="E13" s="18"/>
      <c r="F13" s="18"/>
      <c r="G13" s="18"/>
      <c r="H13" s="24"/>
      <c r="J13" s="89"/>
      <c r="K13" s="94"/>
      <c r="L13" s="89"/>
      <c r="M13" s="89"/>
    </row>
    <row r="14" spans="1:13" ht="27.75" customHeight="1" x14ac:dyDescent="0.55000000000000004">
      <c r="A14" s="33">
        <v>24716</v>
      </c>
      <c r="B14" s="18"/>
      <c r="C14" s="18"/>
      <c r="D14" s="18"/>
      <c r="E14" s="18"/>
      <c r="F14" s="18"/>
      <c r="G14" s="18"/>
      <c r="H14" s="24"/>
      <c r="J14" s="89"/>
      <c r="K14" s="89"/>
      <c r="L14" s="89"/>
      <c r="M14" s="89"/>
    </row>
    <row r="15" spans="1:13" ht="27.75" customHeight="1" x14ac:dyDescent="0.55000000000000004">
      <c r="A15" s="31"/>
      <c r="B15" s="18"/>
      <c r="C15" s="18"/>
      <c r="D15" s="18"/>
      <c r="E15" s="18"/>
      <c r="F15" s="18"/>
      <c r="G15" s="18"/>
      <c r="H15" s="24"/>
      <c r="J15" s="89"/>
      <c r="K15" s="89"/>
      <c r="L15" s="89"/>
      <c r="M15" s="89"/>
    </row>
    <row r="16" spans="1:13" ht="27.75" customHeight="1" x14ac:dyDescent="0.5">
      <c r="A16" s="18"/>
      <c r="B16" s="18"/>
      <c r="C16" s="18"/>
      <c r="D16" s="18"/>
      <c r="E16" s="18"/>
      <c r="F16" s="18"/>
      <c r="G16" s="18"/>
      <c r="H16" s="24"/>
    </row>
    <row r="17" spans="1:8" ht="27.75" customHeight="1" x14ac:dyDescent="0.5">
      <c r="A17" s="18"/>
      <c r="B17" s="18"/>
      <c r="C17" s="18"/>
      <c r="D17" s="18"/>
      <c r="E17" s="18"/>
      <c r="F17" s="18"/>
      <c r="G17" s="18"/>
      <c r="H17" s="24"/>
    </row>
    <row r="18" spans="1:8" ht="27.75" customHeight="1" x14ac:dyDescent="0.5">
      <c r="A18" s="18" t="s">
        <v>10</v>
      </c>
      <c r="B18" s="19">
        <f>SUM(B2:B17)</f>
        <v>11077058.949999999</v>
      </c>
      <c r="C18" s="19">
        <f t="shared" ref="C18:F18" si="2">SUM(C2:C17)</f>
        <v>3980671.44</v>
      </c>
      <c r="D18" s="19">
        <f t="shared" si="2"/>
        <v>1059020.1000000001</v>
      </c>
      <c r="E18" s="19">
        <f t="shared" si="2"/>
        <v>888261.14999999991</v>
      </c>
      <c r="F18" s="19">
        <f t="shared" si="2"/>
        <v>183903</v>
      </c>
      <c r="G18" s="19">
        <f>SUM(G2:G17)</f>
        <v>17119465.59</v>
      </c>
      <c r="H18" s="19">
        <f>SUM(H2:H17)</f>
        <v>17005011.640000001</v>
      </c>
    </row>
    <row r="19" spans="1:8" ht="27.75" customHeight="1" x14ac:dyDescent="0.2"/>
    <row r="20" spans="1:8" ht="27.75" customHeight="1" x14ac:dyDescent="0.2"/>
    <row r="21" spans="1:8" ht="27.75" customHeight="1" x14ac:dyDescent="0.2"/>
    <row r="22" spans="1:8" ht="27.75" customHeight="1" x14ac:dyDescent="0.2"/>
    <row r="23" spans="1:8" ht="27.75" customHeight="1" x14ac:dyDescent="0.2"/>
    <row r="24" spans="1:8" ht="27.75" customHeight="1" x14ac:dyDescent="0.2"/>
    <row r="25" spans="1:8" ht="27.75" customHeight="1" x14ac:dyDescent="0.2"/>
    <row r="26" spans="1:8" ht="27.75" customHeight="1" x14ac:dyDescent="0.2"/>
    <row r="27" spans="1:8" ht="27.75" customHeight="1" x14ac:dyDescent="0.2"/>
    <row r="28" spans="1:8" ht="27.75" customHeight="1" x14ac:dyDescent="0.2"/>
    <row r="29" spans="1:8" ht="27.75" customHeight="1" x14ac:dyDescent="0.2"/>
    <row r="30" spans="1:8" ht="27.75" customHeight="1" x14ac:dyDescent="0.2"/>
    <row r="31" spans="1:8" ht="27.75" customHeight="1" x14ac:dyDescent="0.2"/>
    <row r="32" spans="1:8" ht="27.75" customHeight="1" x14ac:dyDescent="0.2"/>
    <row r="33" ht="27.75" customHeight="1" x14ac:dyDescent="0.2"/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B9" sqref="B9"/>
    </sheetView>
  </sheetViews>
  <sheetFormatPr defaultRowHeight="14.25" x14ac:dyDescent="0.2"/>
  <cols>
    <col min="2" max="2" width="15" customWidth="1"/>
    <col min="3" max="3" width="13.875" customWidth="1"/>
    <col min="4" max="5" width="19.25" customWidth="1"/>
    <col min="6" max="6" width="18.5" customWidth="1"/>
    <col min="7" max="7" width="16.5" customWidth="1"/>
  </cols>
  <sheetData>
    <row r="1" spans="1:7" ht="23.25" x14ac:dyDescent="0.5">
      <c r="A1" s="30" t="s">
        <v>9</v>
      </c>
      <c r="B1" s="81" t="s">
        <v>3</v>
      </c>
      <c r="C1" s="81" t="s">
        <v>11</v>
      </c>
      <c r="D1" s="81" t="s">
        <v>12</v>
      </c>
      <c r="E1" s="81" t="s">
        <v>13</v>
      </c>
      <c r="F1" s="16" t="s">
        <v>14</v>
      </c>
      <c r="G1" s="16" t="s">
        <v>10</v>
      </c>
    </row>
    <row r="2" spans="1:7" ht="27.75" customHeight="1" x14ac:dyDescent="0.5">
      <c r="A2" s="33">
        <v>24381</v>
      </c>
      <c r="B2" s="17">
        <v>1525457.29</v>
      </c>
      <c r="C2" s="17">
        <v>581345.65</v>
      </c>
      <c r="D2" s="17">
        <v>237028.25</v>
      </c>
      <c r="E2" s="17">
        <v>159594.23000000001</v>
      </c>
      <c r="F2" s="17">
        <v>820649.35</v>
      </c>
      <c r="G2" s="17">
        <f>B2+C2+D2+E2+F2</f>
        <v>3324074.77</v>
      </c>
    </row>
    <row r="3" spans="1:7" ht="27.75" customHeight="1" x14ac:dyDescent="0.5">
      <c r="A3" s="33">
        <v>24412</v>
      </c>
      <c r="B3" s="17">
        <v>1502526.32</v>
      </c>
      <c r="C3" s="17">
        <v>777478.45</v>
      </c>
      <c r="D3" s="17">
        <v>448542.65</v>
      </c>
      <c r="E3" s="17">
        <v>156428.14000000001</v>
      </c>
      <c r="F3" s="17">
        <f>152417.93+77793.95+8410.29+16618+34160+165711.11+122276+3230+73472.7</f>
        <v>654089.98</v>
      </c>
      <c r="G3" s="17">
        <f t="shared" ref="G3:G7" si="0">B3+C3+D3+E3+F3</f>
        <v>3539065.54</v>
      </c>
    </row>
    <row r="4" spans="1:7" ht="27.75" customHeight="1" x14ac:dyDescent="0.5">
      <c r="A4" s="33">
        <v>24442</v>
      </c>
      <c r="B4" s="17"/>
      <c r="C4" s="17"/>
      <c r="D4" s="17"/>
      <c r="E4" s="17"/>
      <c r="F4" s="17"/>
      <c r="G4" s="17">
        <f t="shared" si="0"/>
        <v>0</v>
      </c>
    </row>
    <row r="5" spans="1:7" ht="27.75" customHeight="1" x14ac:dyDescent="0.5">
      <c r="A5" s="33">
        <v>24473</v>
      </c>
      <c r="B5" s="17"/>
      <c r="C5" s="17"/>
      <c r="D5" s="17"/>
      <c r="E5" s="17"/>
      <c r="F5" s="17"/>
      <c r="G5" s="17">
        <f t="shared" si="0"/>
        <v>0</v>
      </c>
    </row>
    <row r="6" spans="1:7" ht="27.75" customHeight="1" x14ac:dyDescent="0.5">
      <c r="A6" s="33">
        <v>24504</v>
      </c>
      <c r="B6" s="17"/>
      <c r="C6" s="17"/>
      <c r="D6" s="17"/>
      <c r="E6" s="17"/>
      <c r="F6" s="17"/>
      <c r="G6" s="17">
        <f t="shared" si="0"/>
        <v>0</v>
      </c>
    </row>
    <row r="7" spans="1:7" ht="27.75" customHeight="1" x14ac:dyDescent="0.5">
      <c r="A7" s="33">
        <v>24532</v>
      </c>
      <c r="B7" s="17"/>
      <c r="C7" s="17"/>
      <c r="D7" s="17"/>
      <c r="E7" s="17"/>
      <c r="F7" s="17"/>
      <c r="G7" s="17">
        <f t="shared" si="0"/>
        <v>0</v>
      </c>
    </row>
    <row r="8" spans="1:7" ht="27.75" customHeight="1" x14ac:dyDescent="0.5">
      <c r="A8" s="33">
        <v>24563</v>
      </c>
      <c r="B8" s="17"/>
      <c r="C8" s="17"/>
      <c r="D8" s="17"/>
      <c r="E8" s="17"/>
      <c r="F8" s="17"/>
      <c r="G8" s="17"/>
    </row>
    <row r="9" spans="1:7" ht="27.75" customHeight="1" x14ac:dyDescent="0.5">
      <c r="A9" s="33">
        <v>24593</v>
      </c>
      <c r="B9" s="17"/>
      <c r="C9" s="17"/>
      <c r="D9" s="17"/>
      <c r="E9" s="17"/>
      <c r="F9" s="17"/>
      <c r="G9" s="17"/>
    </row>
    <row r="10" spans="1:7" ht="27.75" customHeight="1" x14ac:dyDescent="0.5">
      <c r="A10" s="33">
        <v>24624</v>
      </c>
      <c r="B10" s="17"/>
      <c r="C10" s="17"/>
      <c r="D10" s="17"/>
      <c r="E10" s="17"/>
      <c r="F10" s="17"/>
      <c r="G10" s="17"/>
    </row>
    <row r="11" spans="1:7" ht="27.75" customHeight="1" x14ac:dyDescent="0.5">
      <c r="A11" s="33">
        <v>24654</v>
      </c>
      <c r="B11" s="17"/>
      <c r="C11" s="17"/>
      <c r="D11" s="17"/>
      <c r="E11" s="17"/>
      <c r="F11" s="17"/>
      <c r="G11" s="17"/>
    </row>
    <row r="12" spans="1:7" ht="27.75" customHeight="1" x14ac:dyDescent="0.5">
      <c r="A12" s="33">
        <v>24685</v>
      </c>
      <c r="B12" s="18"/>
      <c r="C12" s="18"/>
      <c r="D12" s="18"/>
      <c r="E12" s="18"/>
      <c r="F12" s="18"/>
      <c r="G12" s="18"/>
    </row>
    <row r="13" spans="1:7" ht="27.75" customHeight="1" x14ac:dyDescent="0.5">
      <c r="A13" s="33">
        <v>24716</v>
      </c>
      <c r="B13" s="18"/>
      <c r="C13" s="18"/>
      <c r="D13" s="18"/>
      <c r="E13" s="18"/>
      <c r="F13" s="18"/>
      <c r="G13" s="18"/>
    </row>
    <row r="14" spans="1:7" ht="27.75" customHeight="1" x14ac:dyDescent="0.5">
      <c r="A14" s="31"/>
      <c r="B14" s="18"/>
      <c r="C14" s="18"/>
      <c r="D14" s="18"/>
      <c r="E14" s="18"/>
      <c r="F14" s="18"/>
      <c r="G14" s="18"/>
    </row>
    <row r="15" spans="1:7" ht="27.75" customHeight="1" x14ac:dyDescent="0.5">
      <c r="A15" s="18"/>
      <c r="B15" s="18"/>
      <c r="C15" s="18"/>
      <c r="D15" s="18"/>
      <c r="E15" s="18"/>
      <c r="F15" s="18"/>
      <c r="G15" s="18"/>
    </row>
    <row r="16" spans="1:7" ht="27.75" customHeight="1" x14ac:dyDescent="0.5">
      <c r="A16" s="18"/>
      <c r="B16" s="18"/>
      <c r="C16" s="18"/>
      <c r="D16" s="18"/>
      <c r="E16" s="18"/>
      <c r="F16" s="18"/>
      <c r="G16" s="18"/>
    </row>
    <row r="17" spans="1:7" ht="27.75" customHeight="1" x14ac:dyDescent="0.5">
      <c r="A17" s="18" t="s">
        <v>10</v>
      </c>
      <c r="B17" s="19">
        <f>SUM(B2:B16)</f>
        <v>3027983.6100000003</v>
      </c>
      <c r="C17" s="19">
        <f t="shared" ref="C17:G17" si="1">SUM(C2:C16)</f>
        <v>1358824.1</v>
      </c>
      <c r="D17" s="19">
        <f t="shared" si="1"/>
        <v>685570.9</v>
      </c>
      <c r="E17" s="19">
        <f t="shared" si="1"/>
        <v>316022.37</v>
      </c>
      <c r="F17" s="19">
        <f t="shared" si="1"/>
        <v>1474739.33</v>
      </c>
      <c r="G17" s="19">
        <f t="shared" si="1"/>
        <v>6863140.3100000005</v>
      </c>
    </row>
    <row r="18" spans="1:7" ht="27.75" customHeight="1" x14ac:dyDescent="0.2"/>
    <row r="19" spans="1:7" ht="27.75" customHeight="1" x14ac:dyDescent="0.2">
      <c r="C19" s="80"/>
      <c r="D19" s="80"/>
      <c r="E19" s="80"/>
    </row>
    <row r="20" spans="1:7" ht="27.75" customHeight="1" x14ac:dyDescent="0.2">
      <c r="B20" s="32"/>
      <c r="C20" s="32"/>
      <c r="D20" s="32"/>
      <c r="E20" s="32"/>
    </row>
    <row r="21" spans="1:7" ht="27.75" customHeight="1" x14ac:dyDescent="0.2">
      <c r="B21" s="32"/>
      <c r="C21" s="32"/>
      <c r="D21" s="32"/>
      <c r="E21" s="32"/>
    </row>
    <row r="22" spans="1:7" ht="27.75" customHeight="1" x14ac:dyDescent="0.2"/>
    <row r="23" spans="1:7" ht="27.75" customHeight="1" x14ac:dyDescent="0.2"/>
    <row r="24" spans="1:7" ht="27.75" customHeight="1" x14ac:dyDescent="0.2"/>
    <row r="25" spans="1:7" ht="27.75" customHeight="1" x14ac:dyDescent="0.2">
      <c r="A25" s="82"/>
    </row>
    <row r="26" spans="1:7" ht="27.75" customHeight="1" x14ac:dyDescent="0.2"/>
    <row r="27" spans="1:7" ht="27.75" customHeight="1" x14ac:dyDescent="0.2"/>
    <row r="28" spans="1:7" ht="27.75" customHeight="1" x14ac:dyDescent="0.2"/>
    <row r="29" spans="1:7" ht="27.75" customHeight="1" x14ac:dyDescent="0.2"/>
    <row r="30" spans="1:7" ht="27.75" customHeight="1" x14ac:dyDescent="0.2"/>
    <row r="31" spans="1:7" ht="27.75" customHeight="1" x14ac:dyDescent="0.2"/>
    <row r="32" spans="1:7" ht="27.75" customHeight="1" x14ac:dyDescent="0.2"/>
  </sheetData>
  <pageMargins left="0.9055118110236221" right="0.70866141732283472" top="0.74803149606299213" bottom="0.74803149606299213" header="0.31496062992125984" footer="0.31496062992125984"/>
  <pageSetup paperSize="9" orientation="landscape" verticalDpi="0" r:id="rId1"/>
  <headerFooter>
    <oddHeader>&amp;Cวัสดุใช้ไป
ประจำปี 2566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24"/>
  <sheetViews>
    <sheetView topLeftCell="A7" workbookViewId="0">
      <selection activeCell="B21" sqref="B21"/>
    </sheetView>
  </sheetViews>
  <sheetFormatPr defaultRowHeight="14.25" x14ac:dyDescent="0.2"/>
  <cols>
    <col min="1" max="1" width="21.625" customWidth="1"/>
    <col min="2" max="2" width="25.75" customWidth="1"/>
    <col min="3" max="3" width="21.125" customWidth="1"/>
  </cols>
  <sheetData>
    <row r="1" spans="1:4" ht="26.25" x14ac:dyDescent="0.55000000000000004">
      <c r="A1" s="89" t="s">
        <v>78</v>
      </c>
      <c r="B1" s="90">
        <v>4864686.26</v>
      </c>
      <c r="C1" s="89"/>
      <c r="D1" s="89"/>
    </row>
    <row r="2" spans="1:4" ht="26.25" x14ac:dyDescent="0.55000000000000004">
      <c r="A2" s="89" t="s">
        <v>79</v>
      </c>
      <c r="B2" s="91">
        <v>6079959.4299999997</v>
      </c>
      <c r="C2" s="92">
        <f>SUM(B1:B2)</f>
        <v>10944645.689999999</v>
      </c>
      <c r="D2" s="89"/>
    </row>
    <row r="3" spans="1:4" ht="26.25" x14ac:dyDescent="0.55000000000000004">
      <c r="A3" s="89" t="s">
        <v>82</v>
      </c>
      <c r="B3" s="90">
        <f>10944645.69/2</f>
        <v>5472322.8449999997</v>
      </c>
      <c r="C3" s="89" t="s">
        <v>81</v>
      </c>
      <c r="D3" s="89"/>
    </row>
    <row r="4" spans="1:4" ht="26.25" x14ac:dyDescent="0.55000000000000004">
      <c r="A4" s="89"/>
      <c r="B4" s="89"/>
      <c r="C4" s="89"/>
      <c r="D4" s="89"/>
    </row>
    <row r="5" spans="1:4" ht="26.25" x14ac:dyDescent="0.55000000000000004">
      <c r="A5" s="89" t="s">
        <v>83</v>
      </c>
      <c r="B5" s="89"/>
      <c r="C5" s="89"/>
      <c r="D5" s="89"/>
    </row>
    <row r="6" spans="1:4" ht="26.25" x14ac:dyDescent="0.55000000000000004">
      <c r="A6" s="93">
        <v>24381</v>
      </c>
      <c r="B6" s="90">
        <v>2503425.42</v>
      </c>
      <c r="C6" s="89"/>
      <c r="D6" s="89"/>
    </row>
    <row r="7" spans="1:4" ht="26.25" x14ac:dyDescent="0.55000000000000004">
      <c r="A7" s="93">
        <v>24412</v>
      </c>
      <c r="B7" s="90">
        <v>2884975.56</v>
      </c>
      <c r="C7" s="92">
        <f>SUM(B6:B7)</f>
        <v>5388400.9800000004</v>
      </c>
      <c r="D7" s="89" t="s">
        <v>10</v>
      </c>
    </row>
    <row r="8" spans="1:4" ht="26.25" x14ac:dyDescent="0.55000000000000004">
      <c r="A8" s="89"/>
      <c r="B8" s="89"/>
      <c r="C8" s="89"/>
      <c r="D8" s="89"/>
    </row>
    <row r="9" spans="1:4" ht="26.25" x14ac:dyDescent="0.55000000000000004">
      <c r="A9" s="89"/>
      <c r="B9" s="89"/>
      <c r="C9" s="89"/>
      <c r="D9" s="89"/>
    </row>
    <row r="10" spans="1:4" ht="26.25" x14ac:dyDescent="0.55000000000000004">
      <c r="A10" s="89" t="s">
        <v>88</v>
      </c>
      <c r="B10" s="89" t="s">
        <v>87</v>
      </c>
      <c r="C10" s="89"/>
      <c r="D10" s="89"/>
    </row>
    <row r="11" spans="1:4" ht="26.25" x14ac:dyDescent="0.55000000000000004">
      <c r="A11" s="89" t="s">
        <v>102</v>
      </c>
      <c r="B11" s="94">
        <f>5472322.85/5388400.98*60</f>
        <v>60.93447243786968</v>
      </c>
      <c r="C11" s="89"/>
      <c r="D11" s="89"/>
    </row>
    <row r="12" spans="1:4" ht="24.75" customHeight="1" x14ac:dyDescent="0.2"/>
    <row r="13" spans="1:4" ht="24.75" customHeight="1" x14ac:dyDescent="0.2">
      <c r="A13" t="s">
        <v>86</v>
      </c>
      <c r="B13" s="36" t="s">
        <v>85</v>
      </c>
    </row>
    <row r="14" spans="1:4" ht="24.75" customHeight="1" x14ac:dyDescent="0.2"/>
    <row r="15" spans="1:4" ht="24.75" customHeight="1" x14ac:dyDescent="0.2"/>
    <row r="16" spans="1:4" x14ac:dyDescent="0.2">
      <c r="A16" s="98" t="s">
        <v>94</v>
      </c>
    </row>
    <row r="17" spans="1:3" ht="23.25" x14ac:dyDescent="0.5">
      <c r="A17" t="s">
        <v>80</v>
      </c>
      <c r="B17" s="15">
        <v>3148534.08</v>
      </c>
      <c r="C17" t="s">
        <v>100</v>
      </c>
    </row>
    <row r="18" spans="1:3" ht="23.25" x14ac:dyDescent="0.5">
      <c r="A18" s="85" t="s">
        <v>95</v>
      </c>
      <c r="B18" s="99">
        <v>4078503.95</v>
      </c>
      <c r="C18" t="s">
        <v>103</v>
      </c>
    </row>
    <row r="19" spans="1:3" x14ac:dyDescent="0.2">
      <c r="B19" s="10">
        <f>SUM(B17:B18)</f>
        <v>7227038.0300000003</v>
      </c>
    </row>
    <row r="20" spans="1:3" x14ac:dyDescent="0.2">
      <c r="A20" t="s">
        <v>81</v>
      </c>
      <c r="B20" s="10">
        <f>SUM(B19/2)</f>
        <v>3613519.0150000001</v>
      </c>
    </row>
    <row r="21" spans="1:3" ht="26.25" x14ac:dyDescent="0.55000000000000004">
      <c r="A21" s="101" t="s">
        <v>96</v>
      </c>
      <c r="B21" s="102">
        <v>3027983.6100000003</v>
      </c>
    </row>
    <row r="22" spans="1:3" x14ac:dyDescent="0.2">
      <c r="B22">
        <f>SUM(B20/B21)</f>
        <v>1.1933746943233949</v>
      </c>
      <c r="C22" t="s">
        <v>97</v>
      </c>
    </row>
    <row r="23" spans="1:3" x14ac:dyDescent="0.2">
      <c r="B23">
        <f>SUM(B22*60)</f>
        <v>71.602481659403693</v>
      </c>
      <c r="C23" t="s">
        <v>98</v>
      </c>
    </row>
    <row r="24" spans="1:3" x14ac:dyDescent="0.2">
      <c r="B24" t="s">
        <v>99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workbookViewId="0">
      <selection activeCell="G19" sqref="G19"/>
    </sheetView>
  </sheetViews>
  <sheetFormatPr defaultRowHeight="21" x14ac:dyDescent="0.45"/>
  <cols>
    <col min="1" max="1" width="9" style="22"/>
    <col min="2" max="2" width="18.125" style="22" customWidth="1"/>
    <col min="3" max="3" width="11.25" style="22" customWidth="1"/>
    <col min="4" max="4" width="13" style="22" customWidth="1"/>
    <col min="5" max="5" width="13.375" style="22" customWidth="1"/>
    <col min="6" max="6" width="16.25" style="22" customWidth="1"/>
    <col min="7" max="7" width="15.875" style="22" customWidth="1"/>
    <col min="8" max="8" width="13.25" style="22" customWidth="1"/>
    <col min="9" max="14" width="15.25" style="22" customWidth="1"/>
    <col min="15" max="15" width="14.625" style="22" customWidth="1"/>
    <col min="16" max="16384" width="9" style="22"/>
  </cols>
  <sheetData>
    <row r="1" spans="1:16" x14ac:dyDescent="0.45">
      <c r="A1" s="22" t="s">
        <v>23</v>
      </c>
    </row>
    <row r="2" spans="1:16" ht="21.75" thickBot="1" x14ac:dyDescent="0.5"/>
    <row r="3" spans="1:16" x14ac:dyDescent="0.45">
      <c r="A3" s="37" t="s">
        <v>24</v>
      </c>
      <c r="B3" s="38" t="s">
        <v>25</v>
      </c>
      <c r="C3" s="39" t="s">
        <v>26</v>
      </c>
      <c r="D3" s="39" t="s">
        <v>27</v>
      </c>
      <c r="E3" s="39" t="s">
        <v>28</v>
      </c>
      <c r="F3" s="39" t="s">
        <v>29</v>
      </c>
      <c r="G3" s="39" t="s">
        <v>30</v>
      </c>
      <c r="H3" s="39" t="s">
        <v>31</v>
      </c>
      <c r="I3" s="39" t="s">
        <v>32</v>
      </c>
      <c r="J3" s="39" t="s">
        <v>33</v>
      </c>
      <c r="K3" s="39" t="s">
        <v>34</v>
      </c>
      <c r="L3" s="39" t="s">
        <v>35</v>
      </c>
      <c r="M3" s="39" t="s">
        <v>36</v>
      </c>
      <c r="N3" s="38" t="s">
        <v>37</v>
      </c>
      <c r="O3" s="37" t="s">
        <v>10</v>
      </c>
    </row>
    <row r="4" spans="1:16" ht="19.5" customHeight="1" x14ac:dyDescent="0.45">
      <c r="A4" s="40">
        <v>1</v>
      </c>
      <c r="B4" s="41" t="s">
        <v>38</v>
      </c>
      <c r="C4" s="42">
        <v>11014.96</v>
      </c>
      <c r="D4" s="42">
        <v>23595.79</v>
      </c>
      <c r="E4" s="42"/>
      <c r="F4" s="42"/>
      <c r="G4" s="42"/>
      <c r="H4" s="43"/>
      <c r="I4" s="43"/>
      <c r="J4" s="43"/>
      <c r="K4" s="43"/>
      <c r="L4" s="43"/>
      <c r="M4" s="43"/>
      <c r="N4" s="43"/>
      <c r="O4" s="44">
        <f>SUM(C4:N4)</f>
        <v>34610.75</v>
      </c>
    </row>
    <row r="5" spans="1:16" ht="19.5" customHeight="1" x14ac:dyDescent="0.45">
      <c r="A5" s="40">
        <v>2</v>
      </c>
      <c r="B5" s="41" t="s">
        <v>39</v>
      </c>
      <c r="C5" s="42">
        <v>9596.2199999999993</v>
      </c>
      <c r="D5" s="42">
        <v>12512.14</v>
      </c>
      <c r="E5" s="45"/>
      <c r="F5" s="45"/>
      <c r="G5" s="45"/>
      <c r="H5" s="40"/>
      <c r="I5" s="40"/>
      <c r="J5" s="40"/>
      <c r="K5" s="40"/>
      <c r="L5" s="40"/>
      <c r="M5" s="40"/>
      <c r="N5" s="40"/>
      <c r="O5" s="44">
        <f t="shared" ref="O5:O18" si="0">SUM(C5:N5)</f>
        <v>22108.36</v>
      </c>
    </row>
    <row r="6" spans="1:16" ht="19.5" customHeight="1" x14ac:dyDescent="0.45">
      <c r="A6" s="40">
        <v>3</v>
      </c>
      <c r="B6" s="41" t="s">
        <v>40</v>
      </c>
      <c r="C6" s="42">
        <v>12579.2</v>
      </c>
      <c r="D6" s="42">
        <v>22682.71</v>
      </c>
      <c r="E6" s="42"/>
      <c r="F6" s="42"/>
      <c r="G6" s="42"/>
      <c r="H6" s="43"/>
      <c r="I6" s="43"/>
      <c r="J6" s="43"/>
      <c r="K6" s="43"/>
      <c r="L6" s="43"/>
      <c r="M6" s="43"/>
      <c r="N6" s="43"/>
      <c r="O6" s="46">
        <f t="shared" si="0"/>
        <v>35261.910000000003</v>
      </c>
      <c r="P6" s="47"/>
    </row>
    <row r="7" spans="1:16" ht="19.5" customHeight="1" x14ac:dyDescent="0.45">
      <c r="A7" s="40">
        <v>4</v>
      </c>
      <c r="B7" s="41" t="s">
        <v>41</v>
      </c>
      <c r="C7" s="42">
        <v>15012.66</v>
      </c>
      <c r="D7" s="42">
        <v>15971.72</v>
      </c>
      <c r="E7" s="42"/>
      <c r="F7" s="42"/>
      <c r="G7" s="42"/>
      <c r="H7" s="43"/>
      <c r="I7" s="43"/>
      <c r="J7" s="43"/>
      <c r="K7" s="43"/>
      <c r="L7" s="43"/>
      <c r="M7" s="43"/>
      <c r="N7" s="43"/>
      <c r="O7" s="46">
        <f t="shared" si="0"/>
        <v>30984.379999999997</v>
      </c>
      <c r="P7" s="47"/>
    </row>
    <row r="8" spans="1:16" ht="19.5" customHeight="1" x14ac:dyDescent="0.45">
      <c r="A8" s="40">
        <v>5</v>
      </c>
      <c r="B8" s="41" t="s">
        <v>42</v>
      </c>
      <c r="C8" s="42">
        <v>7058.56</v>
      </c>
      <c r="D8" s="42">
        <v>13555.79</v>
      </c>
      <c r="E8" s="42"/>
      <c r="F8" s="42"/>
      <c r="G8" s="42"/>
      <c r="H8" s="43"/>
      <c r="I8" s="43"/>
      <c r="J8" s="43"/>
      <c r="K8" s="43"/>
      <c r="L8" s="43"/>
      <c r="M8" s="43"/>
      <c r="N8" s="43"/>
      <c r="O8" s="46">
        <f t="shared" si="0"/>
        <v>20614.350000000002</v>
      </c>
      <c r="P8" s="47"/>
    </row>
    <row r="9" spans="1:16" ht="19.5" customHeight="1" x14ac:dyDescent="0.45">
      <c r="A9" s="40">
        <v>6</v>
      </c>
      <c r="B9" s="41" t="s">
        <v>43</v>
      </c>
      <c r="C9" s="42">
        <v>13920.93</v>
      </c>
      <c r="D9" s="42">
        <v>11906.35</v>
      </c>
      <c r="E9" s="42"/>
      <c r="F9" s="42"/>
      <c r="G9" s="42"/>
      <c r="H9" s="43"/>
      <c r="I9" s="43"/>
      <c r="J9" s="43"/>
      <c r="K9" s="43"/>
      <c r="L9" s="43"/>
      <c r="M9" s="43"/>
      <c r="N9" s="43"/>
      <c r="O9" s="46">
        <f t="shared" si="0"/>
        <v>25827.279999999999</v>
      </c>
      <c r="P9" s="47"/>
    </row>
    <row r="10" spans="1:16" ht="19.5" customHeight="1" x14ac:dyDescent="0.45">
      <c r="A10" s="40">
        <v>7</v>
      </c>
      <c r="B10" s="41" t="s">
        <v>44</v>
      </c>
      <c r="C10" s="42">
        <v>11320.51</v>
      </c>
      <c r="D10" s="42">
        <v>17555.490000000002</v>
      </c>
      <c r="E10" s="42"/>
      <c r="F10" s="42"/>
      <c r="G10" s="42"/>
      <c r="H10" s="43"/>
      <c r="I10" s="43"/>
      <c r="J10" s="43"/>
      <c r="K10" s="43"/>
      <c r="L10" s="43"/>
      <c r="M10" s="43"/>
      <c r="N10" s="43"/>
      <c r="O10" s="46">
        <f t="shared" si="0"/>
        <v>28876</v>
      </c>
      <c r="P10" s="47"/>
    </row>
    <row r="11" spans="1:16" ht="19.5" customHeight="1" x14ac:dyDescent="0.45">
      <c r="A11" s="40">
        <v>8</v>
      </c>
      <c r="B11" s="41" t="s">
        <v>45</v>
      </c>
      <c r="C11" s="42">
        <v>6585.23</v>
      </c>
      <c r="D11" s="42">
        <v>19638.580000000002</v>
      </c>
      <c r="E11" s="42"/>
      <c r="F11" s="42"/>
      <c r="G11" s="42"/>
      <c r="H11" s="43"/>
      <c r="I11" s="43"/>
      <c r="J11" s="43"/>
      <c r="K11" s="43"/>
      <c r="L11" s="43"/>
      <c r="M11" s="43"/>
      <c r="N11" s="43"/>
      <c r="O11" s="46">
        <f t="shared" si="0"/>
        <v>26223.81</v>
      </c>
      <c r="P11" s="47"/>
    </row>
    <row r="12" spans="1:16" ht="19.5" customHeight="1" x14ac:dyDescent="0.45">
      <c r="A12" s="40">
        <v>9</v>
      </c>
      <c r="B12" s="41" t="s">
        <v>46</v>
      </c>
      <c r="C12" s="42">
        <v>8492.73</v>
      </c>
      <c r="D12" s="42">
        <v>23062.34</v>
      </c>
      <c r="E12" s="42"/>
      <c r="F12" s="42"/>
      <c r="G12" s="42"/>
      <c r="H12" s="43"/>
      <c r="I12" s="43"/>
      <c r="J12" s="43"/>
      <c r="K12" s="43"/>
      <c r="L12" s="43"/>
      <c r="M12" s="43"/>
      <c r="N12" s="43"/>
      <c r="O12" s="46">
        <f t="shared" si="0"/>
        <v>31555.07</v>
      </c>
      <c r="P12" s="47"/>
    </row>
    <row r="13" spans="1:16" ht="19.5" customHeight="1" x14ac:dyDescent="0.45">
      <c r="A13" s="40">
        <v>10</v>
      </c>
      <c r="B13" s="48" t="s">
        <v>47</v>
      </c>
      <c r="C13" s="42">
        <v>13623.21</v>
      </c>
      <c r="D13" s="42">
        <v>17197.47</v>
      </c>
      <c r="E13" s="42"/>
      <c r="F13" s="42"/>
      <c r="G13" s="42"/>
      <c r="H13" s="43"/>
      <c r="I13" s="43"/>
      <c r="J13" s="43"/>
      <c r="K13" s="43"/>
      <c r="L13" s="43"/>
      <c r="M13" s="43"/>
      <c r="N13" s="43"/>
      <c r="O13" s="44">
        <f t="shared" si="0"/>
        <v>30820.68</v>
      </c>
    </row>
    <row r="14" spans="1:16" ht="19.5" customHeight="1" x14ac:dyDescent="0.45">
      <c r="A14" s="40">
        <v>11</v>
      </c>
      <c r="B14" s="41" t="s">
        <v>48</v>
      </c>
      <c r="C14" s="42">
        <v>8111.34</v>
      </c>
      <c r="D14" s="42">
        <v>22199.86</v>
      </c>
      <c r="E14" s="42"/>
      <c r="F14" s="42"/>
      <c r="G14" s="42"/>
      <c r="H14" s="43"/>
      <c r="I14" s="43"/>
      <c r="J14" s="43"/>
      <c r="K14" s="43"/>
      <c r="L14" s="43"/>
      <c r="M14" s="43"/>
      <c r="N14" s="43"/>
      <c r="O14" s="44">
        <f t="shared" si="0"/>
        <v>30311.200000000001</v>
      </c>
    </row>
    <row r="15" spans="1:16" ht="19.5" customHeight="1" x14ac:dyDescent="0.45">
      <c r="A15" s="40">
        <v>12</v>
      </c>
      <c r="B15" s="41" t="s">
        <v>49</v>
      </c>
      <c r="C15" s="42">
        <v>16754.240000000002</v>
      </c>
      <c r="D15" s="42">
        <v>12062.58</v>
      </c>
      <c r="E15" s="42"/>
      <c r="F15" s="42"/>
      <c r="G15" s="42"/>
      <c r="H15" s="43"/>
      <c r="I15" s="43"/>
      <c r="J15" s="43"/>
      <c r="K15" s="43"/>
      <c r="L15" s="43"/>
      <c r="M15" s="43"/>
      <c r="N15" s="43"/>
      <c r="O15" s="44">
        <f t="shared" si="0"/>
        <v>28816.82</v>
      </c>
    </row>
    <row r="16" spans="1:16" ht="19.5" customHeight="1" x14ac:dyDescent="0.45">
      <c r="A16" s="40">
        <v>13</v>
      </c>
      <c r="B16" s="41" t="s">
        <v>50</v>
      </c>
      <c r="C16" s="42">
        <v>24504.65</v>
      </c>
      <c r="D16" s="42">
        <v>24473.22</v>
      </c>
      <c r="E16" s="42"/>
      <c r="F16" s="42"/>
      <c r="G16" s="42"/>
      <c r="H16" s="43"/>
      <c r="I16" s="43"/>
      <c r="J16" s="43"/>
      <c r="K16" s="43"/>
      <c r="L16" s="43"/>
      <c r="M16" s="43"/>
      <c r="N16" s="43"/>
      <c r="O16" s="44">
        <f t="shared" si="0"/>
        <v>48977.87</v>
      </c>
    </row>
    <row r="17" spans="1:15" ht="19.5" customHeight="1" x14ac:dyDescent="0.45">
      <c r="A17" s="40">
        <v>14</v>
      </c>
      <c r="B17" s="41" t="s">
        <v>51</v>
      </c>
      <c r="C17" s="42">
        <v>14687.21</v>
      </c>
      <c r="D17" s="73">
        <v>15263.55</v>
      </c>
      <c r="E17" s="45"/>
      <c r="F17" s="45"/>
      <c r="G17" s="45"/>
      <c r="H17" s="40"/>
      <c r="I17" s="40"/>
      <c r="J17" s="40"/>
      <c r="K17" s="40"/>
      <c r="L17" s="40"/>
      <c r="M17" s="40"/>
      <c r="N17" s="40"/>
      <c r="O17" s="44">
        <f t="shared" si="0"/>
        <v>29950.76</v>
      </c>
    </row>
    <row r="18" spans="1:15" ht="19.5" customHeight="1" x14ac:dyDescent="0.45">
      <c r="A18" s="40">
        <v>15</v>
      </c>
      <c r="B18" s="41" t="s">
        <v>52</v>
      </c>
      <c r="C18" s="42">
        <v>13459.39</v>
      </c>
      <c r="D18" s="73">
        <v>32462.959999999999</v>
      </c>
      <c r="E18" s="45"/>
      <c r="F18" s="45"/>
      <c r="G18" s="45"/>
      <c r="H18" s="40"/>
      <c r="I18" s="40"/>
      <c r="J18" s="40"/>
      <c r="K18" s="40"/>
      <c r="L18" s="40"/>
      <c r="M18" s="40"/>
      <c r="N18" s="40"/>
      <c r="O18" s="37">
        <f t="shared" si="0"/>
        <v>45922.35</v>
      </c>
    </row>
    <row r="19" spans="1:15" ht="19.5" customHeight="1" x14ac:dyDescent="0.45">
      <c r="A19" s="40">
        <v>16</v>
      </c>
      <c r="B19" s="49" t="s">
        <v>53</v>
      </c>
      <c r="C19" s="46">
        <v>7656.36</v>
      </c>
      <c r="D19" s="46">
        <v>12485.61</v>
      </c>
      <c r="E19" s="46"/>
      <c r="F19" s="46"/>
      <c r="G19" s="50"/>
      <c r="H19" s="37"/>
      <c r="I19" s="37"/>
      <c r="J19" s="37"/>
      <c r="K19" s="37"/>
      <c r="L19" s="37"/>
      <c r="M19" s="37"/>
      <c r="N19" s="37"/>
      <c r="O19" s="37"/>
    </row>
    <row r="20" spans="1:15" ht="19.5" customHeight="1" x14ac:dyDescent="0.45">
      <c r="A20" s="40">
        <v>17</v>
      </c>
      <c r="B20" s="49" t="s">
        <v>54</v>
      </c>
      <c r="C20" s="46">
        <v>20500.22</v>
      </c>
      <c r="D20" s="46">
        <v>18294.37</v>
      </c>
      <c r="E20" s="46"/>
      <c r="F20" s="46"/>
      <c r="G20" s="50"/>
      <c r="H20" s="37"/>
      <c r="I20" s="37"/>
      <c r="J20" s="37"/>
      <c r="K20" s="37"/>
      <c r="L20" s="37"/>
      <c r="M20" s="37"/>
      <c r="N20" s="37"/>
      <c r="O20" s="37"/>
    </row>
    <row r="21" spans="1:15" ht="19.5" customHeight="1" x14ac:dyDescent="0.45">
      <c r="A21" s="40">
        <v>18</v>
      </c>
      <c r="B21" s="49" t="s">
        <v>55</v>
      </c>
      <c r="C21" s="46">
        <v>19104.599999999999</v>
      </c>
      <c r="D21" s="46">
        <v>9970.85</v>
      </c>
      <c r="E21" s="46"/>
      <c r="F21" s="46"/>
      <c r="G21" s="50"/>
      <c r="H21" s="37"/>
      <c r="I21" s="37"/>
      <c r="J21" s="37"/>
      <c r="K21" s="37"/>
      <c r="L21" s="37"/>
      <c r="M21" s="37"/>
      <c r="N21" s="37"/>
      <c r="O21" s="37"/>
    </row>
    <row r="22" spans="1:15" ht="19.5" customHeight="1" x14ac:dyDescent="0.45">
      <c r="A22" s="40">
        <v>19</v>
      </c>
      <c r="B22" s="49" t="s">
        <v>56</v>
      </c>
      <c r="C22" s="46">
        <v>12936.65</v>
      </c>
      <c r="D22" s="46">
        <v>22277.26</v>
      </c>
      <c r="E22" s="46"/>
      <c r="F22" s="46"/>
      <c r="G22" s="50"/>
      <c r="H22" s="37"/>
      <c r="I22" s="37"/>
      <c r="J22" s="37"/>
      <c r="K22" s="37"/>
      <c r="L22" s="37"/>
      <c r="M22" s="37"/>
      <c r="N22" s="37"/>
      <c r="O22" s="37"/>
    </row>
    <row r="23" spans="1:15" ht="19.5" customHeight="1" x14ac:dyDescent="0.45">
      <c r="A23" s="40">
        <v>20</v>
      </c>
      <c r="B23" s="49" t="s">
        <v>57</v>
      </c>
      <c r="C23" s="46">
        <v>16487.900000000001</v>
      </c>
      <c r="D23" s="46">
        <v>14348.01</v>
      </c>
      <c r="E23" s="51"/>
      <c r="F23" s="46"/>
      <c r="G23" s="50"/>
      <c r="H23" s="37"/>
      <c r="I23" s="37"/>
      <c r="J23" s="37"/>
      <c r="K23" s="37"/>
      <c r="L23" s="37"/>
      <c r="M23" s="37"/>
      <c r="N23" s="37"/>
      <c r="O23" s="37"/>
    </row>
    <row r="24" spans="1:15" ht="19.5" customHeight="1" x14ac:dyDescent="0.45">
      <c r="A24" s="52">
        <v>21</v>
      </c>
      <c r="B24" s="53" t="s">
        <v>58</v>
      </c>
      <c r="C24" s="54">
        <v>11071.32</v>
      </c>
      <c r="D24" s="54">
        <v>22751.68</v>
      </c>
      <c r="E24" s="54"/>
      <c r="F24" s="54"/>
      <c r="G24" s="55"/>
      <c r="H24" s="56"/>
      <c r="I24" s="56"/>
      <c r="J24" s="56"/>
      <c r="K24" s="56"/>
      <c r="L24" s="56"/>
      <c r="M24" s="56"/>
      <c r="N24" s="56"/>
      <c r="O24" s="37"/>
    </row>
    <row r="25" spans="1:15" ht="24.75" customHeight="1" x14ac:dyDescent="0.45">
      <c r="A25" s="57"/>
      <c r="B25" s="58" t="s">
        <v>10</v>
      </c>
      <c r="C25" s="59">
        <f>SUM(C4:C24)</f>
        <v>274478.08999999997</v>
      </c>
      <c r="D25" s="59">
        <f>SUM(D4:D24)</f>
        <v>384268.32999999996</v>
      </c>
      <c r="E25" s="59"/>
      <c r="F25" s="59"/>
      <c r="G25" s="59"/>
      <c r="H25" s="60"/>
      <c r="I25" s="60"/>
      <c r="J25" s="60"/>
      <c r="K25" s="60"/>
      <c r="L25" s="60"/>
      <c r="M25" s="60"/>
      <c r="N25" s="61"/>
      <c r="O25" s="37"/>
    </row>
    <row r="26" spans="1:15" ht="19.5" customHeight="1" x14ac:dyDescent="0.45">
      <c r="A26" s="62"/>
      <c r="B26" s="63"/>
      <c r="C26" s="64"/>
      <c r="D26" s="65"/>
      <c r="E26" s="65"/>
      <c r="F26" s="65"/>
      <c r="G26" s="65"/>
      <c r="H26" s="65"/>
      <c r="I26" s="62"/>
      <c r="J26" s="62"/>
      <c r="K26" s="62"/>
      <c r="L26" s="62"/>
      <c r="M26" s="62"/>
      <c r="N26" s="62"/>
    </row>
    <row r="27" spans="1:15" x14ac:dyDescent="0.45">
      <c r="B27" s="63"/>
      <c r="C27" s="76">
        <f>C25+C36</f>
        <v>307725.84999999998</v>
      </c>
      <c r="D27" s="76">
        <f>D25+D36</f>
        <v>413450.48999999993</v>
      </c>
      <c r="E27" s="65"/>
      <c r="F27" s="65"/>
      <c r="G27" s="65"/>
      <c r="H27" s="65"/>
      <c r="I27" s="62"/>
      <c r="J27" s="62"/>
      <c r="K27" s="62"/>
      <c r="L27" s="62"/>
      <c r="M27" s="62"/>
      <c r="N27" s="62"/>
    </row>
    <row r="28" spans="1:15" x14ac:dyDescent="0.45">
      <c r="A28" s="63" t="s">
        <v>20</v>
      </c>
      <c r="B28" s="64"/>
      <c r="C28" s="65"/>
      <c r="D28" s="65"/>
      <c r="E28" s="66"/>
      <c r="F28" s="65"/>
      <c r="G28" s="65"/>
      <c r="H28" s="62"/>
      <c r="I28" s="62"/>
      <c r="J28" s="62"/>
      <c r="K28" s="62"/>
      <c r="L28" s="62"/>
      <c r="M28" s="62"/>
      <c r="N28" s="62"/>
    </row>
    <row r="29" spans="1:15" ht="21.75" thickBot="1" x14ac:dyDescent="0.5">
      <c r="A29" s="63"/>
      <c r="B29" s="64"/>
      <c r="C29" s="65"/>
      <c r="D29" s="65"/>
      <c r="E29" s="65"/>
      <c r="F29" s="65"/>
      <c r="G29" s="65"/>
      <c r="H29" s="62"/>
      <c r="I29" s="62"/>
      <c r="J29" s="62"/>
      <c r="K29" s="62"/>
      <c r="L29" s="62"/>
      <c r="M29" s="62"/>
      <c r="N29" s="62"/>
    </row>
    <row r="30" spans="1:15" x14ac:dyDescent="0.45">
      <c r="A30" s="37" t="s">
        <v>24</v>
      </c>
      <c r="B30" s="38" t="s">
        <v>25</v>
      </c>
      <c r="C30" s="39" t="s">
        <v>26</v>
      </c>
      <c r="D30" s="39" t="s">
        <v>27</v>
      </c>
      <c r="E30" s="39" t="s">
        <v>28</v>
      </c>
      <c r="F30" s="39" t="s">
        <v>29</v>
      </c>
      <c r="G30" s="39" t="s">
        <v>30</v>
      </c>
      <c r="H30" s="39" t="s">
        <v>31</v>
      </c>
      <c r="I30" s="39" t="s">
        <v>32</v>
      </c>
      <c r="J30" s="39" t="s">
        <v>33</v>
      </c>
      <c r="K30" s="39" t="s">
        <v>34</v>
      </c>
      <c r="L30" s="39" t="s">
        <v>35</v>
      </c>
      <c r="M30" s="39" t="s">
        <v>36</v>
      </c>
      <c r="N30" s="38" t="s">
        <v>37</v>
      </c>
    </row>
    <row r="31" spans="1:15" x14ac:dyDescent="0.45">
      <c r="A31" s="40">
        <v>1</v>
      </c>
      <c r="B31" s="41" t="s">
        <v>21</v>
      </c>
      <c r="C31" s="42">
        <v>17438.03</v>
      </c>
      <c r="D31" s="42">
        <v>11037.82</v>
      </c>
      <c r="E31" s="42"/>
      <c r="F31" s="42"/>
      <c r="G31" s="42"/>
      <c r="H31" s="43"/>
      <c r="I31" s="43"/>
      <c r="J31" s="43"/>
      <c r="K31" s="43"/>
      <c r="L31" s="43"/>
      <c r="M31" s="43"/>
      <c r="N31" s="43"/>
    </row>
    <row r="32" spans="1:15" x14ac:dyDescent="0.45">
      <c r="A32" s="40">
        <v>2</v>
      </c>
      <c r="B32" s="41" t="s">
        <v>22</v>
      </c>
      <c r="C32" s="42">
        <v>15809.73</v>
      </c>
      <c r="D32" s="42">
        <v>18144.34</v>
      </c>
      <c r="E32" s="42"/>
      <c r="F32" s="42"/>
      <c r="G32" s="42"/>
      <c r="H32" s="43"/>
      <c r="I32" s="43"/>
      <c r="J32" s="43"/>
      <c r="K32" s="43"/>
      <c r="L32" s="43"/>
      <c r="M32" s="43"/>
      <c r="N32" s="43"/>
    </row>
    <row r="33" spans="1:15" x14ac:dyDescent="0.45">
      <c r="A33" s="40"/>
      <c r="B33" s="41"/>
      <c r="C33" s="42"/>
      <c r="D33" s="42"/>
      <c r="E33" s="42"/>
      <c r="F33" s="42"/>
      <c r="G33" s="42"/>
      <c r="H33" s="43"/>
      <c r="I33" s="43"/>
      <c r="J33" s="43"/>
      <c r="K33" s="43"/>
      <c r="L33" s="43"/>
      <c r="M33" s="43"/>
      <c r="N33" s="43"/>
    </row>
    <row r="34" spans="1:15" x14ac:dyDescent="0.45">
      <c r="A34" s="40"/>
      <c r="B34" s="41"/>
      <c r="C34" s="42"/>
      <c r="D34" s="42"/>
      <c r="E34" s="42"/>
      <c r="F34" s="42"/>
      <c r="G34" s="42"/>
      <c r="H34" s="43"/>
      <c r="I34" s="43"/>
      <c r="J34" s="43"/>
      <c r="K34" s="43"/>
      <c r="L34" s="43"/>
      <c r="M34" s="43"/>
      <c r="N34" s="43"/>
    </row>
    <row r="35" spans="1:15" x14ac:dyDescent="0.45">
      <c r="A35" s="40"/>
      <c r="B35" s="41"/>
      <c r="C35" s="42"/>
      <c r="D35" s="42"/>
      <c r="E35" s="42"/>
      <c r="F35" s="42"/>
      <c r="G35" s="42"/>
      <c r="H35" s="43"/>
      <c r="I35" s="43"/>
      <c r="J35" s="43"/>
      <c r="K35" s="43"/>
      <c r="L35" s="43"/>
      <c r="M35" s="43"/>
      <c r="N35" s="43"/>
    </row>
    <row r="36" spans="1:15" x14ac:dyDescent="0.45">
      <c r="A36" s="40"/>
      <c r="B36" s="41"/>
      <c r="C36" s="42">
        <f>SUM(C31:C35)</f>
        <v>33247.759999999995</v>
      </c>
      <c r="D36" s="42">
        <f>SUM(D31:D35)</f>
        <v>29182.16</v>
      </c>
      <c r="E36" s="42"/>
      <c r="F36" s="42"/>
      <c r="G36" s="42"/>
      <c r="H36" s="43"/>
      <c r="I36" s="43"/>
      <c r="J36" s="43"/>
      <c r="K36" s="43"/>
      <c r="L36" s="43"/>
      <c r="M36" s="43"/>
      <c r="N36" s="43"/>
    </row>
    <row r="37" spans="1:15" x14ac:dyDescent="0.45">
      <c r="A37" s="63"/>
      <c r="B37" s="64"/>
      <c r="C37" s="65"/>
      <c r="D37" s="65"/>
      <c r="E37" s="65"/>
      <c r="F37" s="65"/>
      <c r="G37" s="65"/>
      <c r="H37" s="62"/>
      <c r="I37" s="62"/>
      <c r="J37" s="62"/>
      <c r="K37" s="62"/>
      <c r="L37" s="62"/>
      <c r="M37" s="62"/>
      <c r="N37" s="62"/>
    </row>
    <row r="38" spans="1:15" x14ac:dyDescent="0.45">
      <c r="A38" s="63"/>
      <c r="B38" s="64"/>
      <c r="C38" s="62"/>
      <c r="D38" s="62"/>
      <c r="E38" s="62"/>
      <c r="F38" s="62"/>
      <c r="G38" s="65"/>
      <c r="H38" s="62"/>
      <c r="I38" s="62"/>
      <c r="J38" s="62"/>
      <c r="K38" s="62"/>
      <c r="L38" s="62"/>
      <c r="M38" s="62"/>
      <c r="N38" s="62"/>
    </row>
    <row r="39" spans="1:15" x14ac:dyDescent="0.45">
      <c r="A39" s="62"/>
      <c r="B39" s="64"/>
      <c r="C39" s="62"/>
      <c r="D39" s="62"/>
      <c r="E39" s="62"/>
      <c r="F39" s="62"/>
      <c r="G39" s="65"/>
      <c r="H39" s="62"/>
      <c r="I39" s="62"/>
      <c r="J39" s="62"/>
      <c r="K39" s="62"/>
      <c r="L39" s="62"/>
      <c r="M39" s="62"/>
      <c r="N39" s="62"/>
    </row>
    <row r="40" spans="1:15" x14ac:dyDescent="0.45">
      <c r="A40" s="62"/>
      <c r="B40" s="64"/>
      <c r="C40" s="62"/>
      <c r="D40" s="62"/>
      <c r="E40" s="62"/>
      <c r="F40" s="62"/>
      <c r="G40" s="65"/>
      <c r="H40" s="62"/>
      <c r="I40" s="62"/>
      <c r="J40" s="62"/>
      <c r="K40" s="62"/>
      <c r="L40" s="62"/>
      <c r="M40" s="62"/>
      <c r="N40" s="62"/>
    </row>
    <row r="41" spans="1:15" x14ac:dyDescent="0.45">
      <c r="A41" s="62"/>
      <c r="B41" s="63"/>
      <c r="C41" s="67"/>
      <c r="D41" s="67"/>
      <c r="E41" s="67"/>
      <c r="F41" s="67"/>
      <c r="G41" s="67"/>
      <c r="H41" s="62"/>
      <c r="I41" s="62"/>
      <c r="J41" s="62"/>
      <c r="K41" s="62"/>
      <c r="L41" s="62"/>
      <c r="M41" s="62"/>
      <c r="N41" s="62"/>
    </row>
    <row r="42" spans="1:15" x14ac:dyDescent="0.4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4" spans="1:15" x14ac:dyDescent="0.45">
      <c r="O44" s="40" t="s">
        <v>10</v>
      </c>
    </row>
    <row r="45" spans="1:15" x14ac:dyDescent="0.45">
      <c r="O45" s="44">
        <f>SUM(C52:N52)</f>
        <v>118008.84999999998</v>
      </c>
    </row>
    <row r="46" spans="1:15" x14ac:dyDescent="0.45">
      <c r="O46" s="44">
        <f>SUM(C53:N53)</f>
        <v>189184.32</v>
      </c>
    </row>
    <row r="47" spans="1:15" x14ac:dyDescent="0.45">
      <c r="O47" s="37"/>
    </row>
    <row r="48" spans="1:15" x14ac:dyDescent="0.45">
      <c r="O48" s="37"/>
    </row>
    <row r="49" spans="1:15" x14ac:dyDescent="0.45">
      <c r="A49" s="22" t="s">
        <v>59</v>
      </c>
      <c r="O49" s="37"/>
    </row>
    <row r="50" spans="1:15" ht="21.75" thickBot="1" x14ac:dyDescent="0.5">
      <c r="O50" s="37"/>
    </row>
    <row r="51" spans="1:15" x14ac:dyDescent="0.45">
      <c r="A51" s="37" t="s">
        <v>24</v>
      </c>
      <c r="B51" s="38" t="s">
        <v>25</v>
      </c>
      <c r="C51" s="39" t="s">
        <v>26</v>
      </c>
      <c r="D51" s="39" t="s">
        <v>27</v>
      </c>
      <c r="E51" s="39" t="s">
        <v>28</v>
      </c>
      <c r="F51" s="39" t="s">
        <v>29</v>
      </c>
      <c r="G51" s="39" t="s">
        <v>30</v>
      </c>
      <c r="H51" s="39" t="s">
        <v>31</v>
      </c>
      <c r="I51" s="39" t="s">
        <v>32</v>
      </c>
      <c r="J51" s="39" t="s">
        <v>33</v>
      </c>
      <c r="K51" s="39" t="s">
        <v>34</v>
      </c>
      <c r="L51" s="39" t="s">
        <v>35</v>
      </c>
      <c r="M51" s="39" t="s">
        <v>36</v>
      </c>
      <c r="N51" s="38" t="s">
        <v>37</v>
      </c>
      <c r="O51" s="37"/>
    </row>
    <row r="52" spans="1:15" x14ac:dyDescent="0.45">
      <c r="A52" s="40">
        <v>1</v>
      </c>
      <c r="B52" s="48" t="s">
        <v>22</v>
      </c>
      <c r="C52" s="42">
        <v>2457.1</v>
      </c>
      <c r="D52" s="42">
        <v>12805.15</v>
      </c>
      <c r="E52" s="42">
        <v>2187.16</v>
      </c>
      <c r="F52" s="42">
        <v>10628.65</v>
      </c>
      <c r="G52" s="42">
        <v>5009.2</v>
      </c>
      <c r="H52" s="43">
        <v>12288.23</v>
      </c>
      <c r="I52" s="43">
        <v>3938.08</v>
      </c>
      <c r="J52" s="43">
        <v>21055.69</v>
      </c>
      <c r="K52" s="43">
        <v>8541.98</v>
      </c>
      <c r="L52" s="43">
        <v>18321.900000000001</v>
      </c>
      <c r="M52" s="43">
        <v>11786.53</v>
      </c>
      <c r="N52" s="43">
        <v>8989.18</v>
      </c>
      <c r="O52" s="37"/>
    </row>
    <row r="53" spans="1:15" x14ac:dyDescent="0.45">
      <c r="A53" s="40">
        <v>2</v>
      </c>
      <c r="B53" s="48" t="s">
        <v>21</v>
      </c>
      <c r="C53" s="45">
        <v>5546.69</v>
      </c>
      <c r="D53" s="45">
        <v>25572.49</v>
      </c>
      <c r="E53" s="45">
        <v>4501.67</v>
      </c>
      <c r="F53" s="45">
        <v>20728.54</v>
      </c>
      <c r="G53" s="45">
        <v>5596.55</v>
      </c>
      <c r="H53" s="40">
        <v>21040.66</v>
      </c>
      <c r="I53" s="40">
        <v>6429.9</v>
      </c>
      <c r="J53" s="40">
        <v>28520.98</v>
      </c>
      <c r="K53" s="40">
        <v>11743.97</v>
      </c>
      <c r="L53" s="40">
        <v>19492.11</v>
      </c>
      <c r="M53" s="40">
        <v>14488.98</v>
      </c>
      <c r="N53" s="40">
        <v>25521.78</v>
      </c>
      <c r="O53" s="37"/>
    </row>
    <row r="54" spans="1:15" x14ac:dyDescent="0.45">
      <c r="A54" s="40"/>
      <c r="B54" s="48"/>
      <c r="C54" s="45"/>
      <c r="D54" s="45"/>
      <c r="E54" s="45"/>
      <c r="F54" s="45"/>
      <c r="G54" s="45"/>
      <c r="H54" s="40"/>
      <c r="I54" s="40"/>
      <c r="J54" s="40"/>
      <c r="K54" s="40"/>
      <c r="L54" s="40"/>
      <c r="M54" s="40"/>
      <c r="N54" s="40"/>
    </row>
    <row r="55" spans="1:15" x14ac:dyDescent="0.45">
      <c r="A55" s="40"/>
      <c r="B55" s="48"/>
      <c r="C55" s="45"/>
      <c r="D55" s="45"/>
      <c r="E55" s="45"/>
      <c r="F55" s="45"/>
      <c r="G55" s="45"/>
      <c r="H55" s="40"/>
      <c r="I55" s="40"/>
      <c r="J55" s="40"/>
      <c r="K55" s="40"/>
      <c r="L55" s="40"/>
      <c r="M55" s="40"/>
      <c r="N55" s="40"/>
    </row>
    <row r="56" spans="1:15" x14ac:dyDescent="0.45">
      <c r="A56" s="40"/>
      <c r="B56" s="48"/>
      <c r="C56" s="45"/>
      <c r="D56" s="45"/>
      <c r="E56" s="45"/>
      <c r="F56" s="45"/>
      <c r="G56" s="45"/>
      <c r="H56" s="40"/>
      <c r="I56" s="40"/>
      <c r="J56" s="40"/>
      <c r="K56" s="40"/>
      <c r="L56" s="40"/>
      <c r="M56" s="40"/>
      <c r="N56" s="40"/>
    </row>
    <row r="57" spans="1:15" x14ac:dyDescent="0.45">
      <c r="A57" s="40"/>
      <c r="B57" s="48"/>
      <c r="C57" s="45"/>
      <c r="D57" s="45"/>
      <c r="E57" s="45"/>
      <c r="F57" s="45"/>
      <c r="G57" s="45"/>
      <c r="H57" s="40"/>
      <c r="I57" s="40"/>
      <c r="J57" s="40"/>
      <c r="K57" s="40"/>
      <c r="L57" s="40"/>
      <c r="M57" s="40"/>
      <c r="N57" s="40"/>
    </row>
    <row r="58" spans="1:15" x14ac:dyDescent="0.45">
      <c r="A58" s="40"/>
      <c r="B58" s="48"/>
      <c r="C58" s="45"/>
      <c r="D58" s="45"/>
      <c r="E58" s="45"/>
      <c r="F58" s="45"/>
      <c r="G58" s="45"/>
      <c r="H58" s="40"/>
      <c r="I58" s="40"/>
      <c r="J58" s="40"/>
      <c r="K58" s="40"/>
      <c r="L58" s="40"/>
      <c r="M58" s="40"/>
      <c r="N58" s="40"/>
    </row>
    <row r="59" spans="1:15" x14ac:dyDescent="0.45">
      <c r="A59" s="40"/>
      <c r="B59" s="48"/>
      <c r="C59" s="45"/>
      <c r="D59" s="45"/>
      <c r="E59" s="45"/>
      <c r="F59" s="45"/>
      <c r="G59" s="45"/>
      <c r="H59" s="40"/>
      <c r="I59" s="40"/>
      <c r="J59" s="40"/>
      <c r="K59" s="40"/>
      <c r="L59" s="40"/>
      <c r="M59" s="40"/>
      <c r="N59" s="40"/>
    </row>
    <row r="60" spans="1:15" x14ac:dyDescent="0.45">
      <c r="A60" s="68"/>
      <c r="B60" s="40" t="s">
        <v>10</v>
      </c>
      <c r="C60" s="69"/>
      <c r="D60" s="46"/>
      <c r="E60" s="46"/>
      <c r="F60" s="46"/>
      <c r="G60" s="46"/>
      <c r="H60" s="46"/>
      <c r="I60" s="37"/>
      <c r="J60" s="37"/>
      <c r="K60" s="37"/>
      <c r="L60" s="37"/>
      <c r="M60" s="37"/>
      <c r="N60" s="37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opLeftCell="A16" workbookViewId="0">
      <selection activeCell="H18" sqref="H18"/>
    </sheetView>
  </sheetViews>
  <sheetFormatPr defaultRowHeight="21" x14ac:dyDescent="0.45"/>
  <cols>
    <col min="1" max="1" width="9" style="22"/>
    <col min="2" max="2" width="18.125" style="22" customWidth="1"/>
    <col min="3" max="3" width="11.25" style="22" customWidth="1"/>
    <col min="4" max="4" width="13" style="22" customWidth="1"/>
    <col min="5" max="5" width="13.375" style="22" customWidth="1"/>
    <col min="6" max="6" width="16.25" style="22" customWidth="1"/>
    <col min="7" max="7" width="15.875" style="22" customWidth="1"/>
    <col min="8" max="8" width="13.25" style="22" customWidth="1"/>
    <col min="9" max="14" width="15.25" style="22" customWidth="1"/>
    <col min="15" max="15" width="12.25" style="22" customWidth="1"/>
    <col min="16" max="16384" width="9" style="22"/>
  </cols>
  <sheetData>
    <row r="1" spans="1:15" x14ac:dyDescent="0.45">
      <c r="A1" s="22" t="s">
        <v>60</v>
      </c>
    </row>
    <row r="2" spans="1:15" ht="21.75" thickBot="1" x14ac:dyDescent="0.5"/>
    <row r="3" spans="1:15" x14ac:dyDescent="0.45">
      <c r="A3" s="37" t="s">
        <v>24</v>
      </c>
      <c r="B3" s="38" t="s">
        <v>25</v>
      </c>
      <c r="C3" s="39" t="s">
        <v>26</v>
      </c>
      <c r="D3" s="39" t="s">
        <v>27</v>
      </c>
      <c r="E3" s="39" t="s">
        <v>28</v>
      </c>
      <c r="F3" s="39" t="s">
        <v>29</v>
      </c>
      <c r="G3" s="39" t="s">
        <v>30</v>
      </c>
      <c r="H3" s="39" t="s">
        <v>31</v>
      </c>
      <c r="I3" s="39" t="s">
        <v>32</v>
      </c>
      <c r="J3" s="39" t="s">
        <v>33</v>
      </c>
      <c r="K3" s="39" t="s">
        <v>34</v>
      </c>
      <c r="L3" s="39" t="s">
        <v>35</v>
      </c>
      <c r="M3" s="39" t="s">
        <v>36</v>
      </c>
      <c r="N3" s="38" t="s">
        <v>37</v>
      </c>
      <c r="O3" s="37" t="s">
        <v>10</v>
      </c>
    </row>
    <row r="4" spans="1:15" x14ac:dyDescent="0.45">
      <c r="A4" s="40">
        <v>1</v>
      </c>
      <c r="B4" s="41" t="s">
        <v>38</v>
      </c>
      <c r="C4" s="42">
        <v>1841.33</v>
      </c>
      <c r="D4" s="42">
        <v>1907.95</v>
      </c>
      <c r="E4" s="42"/>
      <c r="F4" s="42"/>
      <c r="G4" s="42"/>
      <c r="H4" s="43"/>
      <c r="I4" s="43"/>
      <c r="J4" s="43"/>
      <c r="K4" s="43"/>
      <c r="L4" s="43"/>
      <c r="M4" s="43"/>
      <c r="N4" s="43"/>
      <c r="O4" s="46">
        <f>SUM(C4:N4)</f>
        <v>3749.2799999999997</v>
      </c>
    </row>
    <row r="5" spans="1:15" x14ac:dyDescent="0.45">
      <c r="A5" s="40">
        <v>2</v>
      </c>
      <c r="B5" s="41" t="s">
        <v>39</v>
      </c>
      <c r="C5" s="42">
        <v>2763.49</v>
      </c>
      <c r="D5" s="42">
        <v>3759.98</v>
      </c>
      <c r="E5" s="42"/>
      <c r="F5" s="42"/>
      <c r="G5" s="42"/>
      <c r="H5" s="43"/>
      <c r="I5" s="43"/>
      <c r="J5" s="43"/>
      <c r="K5" s="43"/>
      <c r="L5" s="43"/>
      <c r="M5" s="43"/>
      <c r="N5" s="43"/>
      <c r="O5" s="46">
        <f t="shared" ref="O5:O24" si="0">SUM(C5:N5)</f>
        <v>6523.4699999999993</v>
      </c>
    </row>
    <row r="6" spans="1:15" x14ac:dyDescent="0.45">
      <c r="A6" s="40">
        <v>3</v>
      </c>
      <c r="B6" s="41" t="s">
        <v>40</v>
      </c>
      <c r="C6" s="42">
        <v>2286.73</v>
      </c>
      <c r="D6" s="42">
        <v>1653.81</v>
      </c>
      <c r="E6" s="42"/>
      <c r="F6" s="42"/>
      <c r="G6" s="42"/>
      <c r="H6" s="43"/>
      <c r="I6" s="43"/>
      <c r="J6" s="43"/>
      <c r="K6" s="43"/>
      <c r="L6" s="43"/>
      <c r="M6" s="43"/>
      <c r="N6" s="43"/>
      <c r="O6" s="46">
        <f t="shared" si="0"/>
        <v>3940.54</v>
      </c>
    </row>
    <row r="7" spans="1:15" x14ac:dyDescent="0.45">
      <c r="A7" s="40">
        <v>4</v>
      </c>
      <c r="B7" s="41" t="s">
        <v>41</v>
      </c>
      <c r="C7" s="42">
        <v>1492.71</v>
      </c>
      <c r="D7" s="42">
        <v>1429.61</v>
      </c>
      <c r="E7" s="42"/>
      <c r="F7" s="42"/>
      <c r="G7" s="42"/>
      <c r="H7" s="43"/>
      <c r="I7" s="43"/>
      <c r="J7" s="43"/>
      <c r="K7" s="43"/>
      <c r="L7" s="43"/>
      <c r="M7" s="43"/>
      <c r="N7" s="43"/>
      <c r="O7" s="46">
        <f t="shared" si="0"/>
        <v>2922.3199999999997</v>
      </c>
    </row>
    <row r="8" spans="1:15" x14ac:dyDescent="0.45">
      <c r="A8" s="40">
        <v>5</v>
      </c>
      <c r="B8" s="41" t="s">
        <v>42</v>
      </c>
      <c r="C8" s="42">
        <v>1215.07</v>
      </c>
      <c r="D8" s="42">
        <v>1797.86</v>
      </c>
      <c r="E8" s="42"/>
      <c r="F8" s="42"/>
      <c r="G8" s="42"/>
      <c r="H8" s="43"/>
      <c r="I8" s="43"/>
      <c r="J8" s="43"/>
      <c r="K8" s="43"/>
      <c r="L8" s="43"/>
      <c r="M8" s="43"/>
      <c r="N8" s="43"/>
      <c r="O8" s="46">
        <f t="shared" si="0"/>
        <v>3012.93</v>
      </c>
    </row>
    <row r="9" spans="1:15" x14ac:dyDescent="0.45">
      <c r="A9" s="40">
        <v>6</v>
      </c>
      <c r="B9" s="41" t="s">
        <v>43</v>
      </c>
      <c r="C9" s="42">
        <v>2089.4499999999998</v>
      </c>
      <c r="D9" s="42">
        <v>1375.55</v>
      </c>
      <c r="E9" s="42"/>
      <c r="F9" s="42"/>
      <c r="G9" s="42"/>
      <c r="H9" s="43"/>
      <c r="I9" s="43"/>
      <c r="J9" s="43"/>
      <c r="K9" s="43"/>
      <c r="L9" s="43"/>
      <c r="M9" s="43"/>
      <c r="N9" s="43"/>
      <c r="O9" s="46">
        <f t="shared" si="0"/>
        <v>3465</v>
      </c>
    </row>
    <row r="10" spans="1:15" x14ac:dyDescent="0.45">
      <c r="A10" s="40">
        <v>7</v>
      </c>
      <c r="B10" s="41" t="s">
        <v>44</v>
      </c>
      <c r="C10" s="42">
        <v>2862.27</v>
      </c>
      <c r="D10" s="42">
        <v>3476.37</v>
      </c>
      <c r="E10" s="42"/>
      <c r="F10" s="42"/>
      <c r="G10" s="42"/>
      <c r="H10" s="43"/>
      <c r="I10" s="43"/>
      <c r="J10" s="43"/>
      <c r="K10" s="43"/>
      <c r="L10" s="43"/>
      <c r="M10" s="43"/>
      <c r="N10" s="43"/>
      <c r="O10" s="46">
        <f t="shared" si="0"/>
        <v>6338.6399999999994</v>
      </c>
    </row>
    <row r="11" spans="1:15" x14ac:dyDescent="0.45">
      <c r="A11" s="40">
        <v>8</v>
      </c>
      <c r="B11" s="41" t="s">
        <v>45</v>
      </c>
      <c r="C11" s="42">
        <v>1493.38</v>
      </c>
      <c r="D11" s="42">
        <v>2114.65</v>
      </c>
      <c r="E11" s="42"/>
      <c r="F11" s="42"/>
      <c r="G11" s="42"/>
      <c r="H11" s="43"/>
      <c r="I11" s="43"/>
      <c r="J11" s="43"/>
      <c r="K11" s="43"/>
      <c r="L11" s="43"/>
      <c r="M11" s="43"/>
      <c r="N11" s="43"/>
      <c r="O11" s="46">
        <f t="shared" si="0"/>
        <v>3608.03</v>
      </c>
    </row>
    <row r="12" spans="1:15" x14ac:dyDescent="0.45">
      <c r="A12" s="40">
        <v>9</v>
      </c>
      <c r="B12" s="41" t="s">
        <v>46</v>
      </c>
      <c r="C12" s="42">
        <v>1811.95</v>
      </c>
      <c r="D12" s="42">
        <v>5064.41</v>
      </c>
      <c r="E12" s="42"/>
      <c r="F12" s="42"/>
      <c r="G12" s="42"/>
      <c r="H12" s="43"/>
      <c r="I12" s="43"/>
      <c r="J12" s="43"/>
      <c r="K12" s="43"/>
      <c r="L12" s="43"/>
      <c r="M12" s="43"/>
      <c r="N12" s="43"/>
      <c r="O12" s="46">
        <f t="shared" si="0"/>
        <v>6876.36</v>
      </c>
    </row>
    <row r="13" spans="1:15" x14ac:dyDescent="0.45">
      <c r="A13" s="40">
        <v>10</v>
      </c>
      <c r="B13" s="48" t="s">
        <v>47</v>
      </c>
      <c r="C13" s="42">
        <v>1958.27</v>
      </c>
      <c r="D13" s="42">
        <v>1871.48</v>
      </c>
      <c r="E13" s="42"/>
      <c r="F13" s="42"/>
      <c r="G13" s="42"/>
      <c r="H13" s="43"/>
      <c r="I13" s="43"/>
      <c r="J13" s="43"/>
      <c r="K13" s="43"/>
      <c r="L13" s="43"/>
      <c r="M13" s="43"/>
      <c r="N13" s="43"/>
      <c r="O13" s="46">
        <f t="shared" si="0"/>
        <v>3829.75</v>
      </c>
    </row>
    <row r="14" spans="1:15" x14ac:dyDescent="0.45">
      <c r="A14" s="40">
        <v>11</v>
      </c>
      <c r="B14" s="41" t="s">
        <v>48</v>
      </c>
      <c r="C14" s="42">
        <v>585.75</v>
      </c>
      <c r="D14" s="42">
        <v>1898.82</v>
      </c>
      <c r="E14" s="42"/>
      <c r="F14" s="42"/>
      <c r="G14" s="42"/>
      <c r="H14" s="43"/>
      <c r="I14" s="43"/>
      <c r="J14" s="43"/>
      <c r="K14" s="43"/>
      <c r="L14" s="43"/>
      <c r="M14" s="43"/>
      <c r="N14" s="43"/>
      <c r="O14" s="46">
        <f t="shared" si="0"/>
        <v>2484.5699999999997</v>
      </c>
    </row>
    <row r="15" spans="1:15" x14ac:dyDescent="0.45">
      <c r="A15" s="40">
        <v>12</v>
      </c>
      <c r="B15" s="41" t="s">
        <v>49</v>
      </c>
      <c r="C15" s="42">
        <v>394.01</v>
      </c>
      <c r="D15" s="42">
        <v>1618.75</v>
      </c>
      <c r="E15" s="42"/>
      <c r="F15" s="42"/>
      <c r="G15" s="42"/>
      <c r="H15" s="43"/>
      <c r="I15" s="43"/>
      <c r="J15" s="43"/>
      <c r="K15" s="43"/>
      <c r="L15" s="43"/>
      <c r="M15" s="43"/>
      <c r="N15" s="43"/>
      <c r="O15" s="46">
        <f t="shared" si="0"/>
        <v>2012.76</v>
      </c>
    </row>
    <row r="16" spans="1:15" x14ac:dyDescent="0.45">
      <c r="A16" s="40">
        <v>13</v>
      </c>
      <c r="B16" s="41" t="s">
        <v>50</v>
      </c>
      <c r="C16" s="42">
        <v>4564.71</v>
      </c>
      <c r="D16" s="42">
        <v>2110.67</v>
      </c>
      <c r="E16" s="42"/>
      <c r="F16" s="42"/>
      <c r="G16" s="42"/>
      <c r="H16" s="43"/>
      <c r="I16" s="43"/>
      <c r="J16" s="43"/>
      <c r="K16" s="43"/>
      <c r="L16" s="43"/>
      <c r="M16" s="43"/>
      <c r="N16" s="43"/>
      <c r="O16" s="46">
        <f t="shared" si="0"/>
        <v>6675.38</v>
      </c>
    </row>
    <row r="17" spans="1:15" x14ac:dyDescent="0.45">
      <c r="A17" s="40">
        <v>14</v>
      </c>
      <c r="B17" s="41" t="s">
        <v>51</v>
      </c>
      <c r="C17" s="42">
        <v>2769.83</v>
      </c>
      <c r="D17" s="42">
        <v>1025</v>
      </c>
      <c r="E17" s="42"/>
      <c r="F17" s="42"/>
      <c r="G17" s="42"/>
      <c r="H17" s="43"/>
      <c r="I17" s="43"/>
      <c r="J17" s="43"/>
      <c r="K17" s="43"/>
      <c r="L17" s="43"/>
      <c r="M17" s="43"/>
      <c r="N17" s="43"/>
      <c r="O17" s="46">
        <f t="shared" si="0"/>
        <v>3794.83</v>
      </c>
    </row>
    <row r="18" spans="1:15" x14ac:dyDescent="0.45">
      <c r="A18" s="40">
        <v>15</v>
      </c>
      <c r="B18" s="41" t="s">
        <v>52</v>
      </c>
      <c r="C18" s="42">
        <v>3068.26</v>
      </c>
      <c r="D18" s="42">
        <v>3481.48</v>
      </c>
      <c r="E18" s="42"/>
      <c r="F18" s="42"/>
      <c r="G18" s="42"/>
      <c r="H18" s="43"/>
      <c r="I18" s="43"/>
      <c r="J18" s="43"/>
      <c r="K18" s="43"/>
      <c r="L18" s="43"/>
      <c r="M18" s="43"/>
      <c r="N18" s="43"/>
      <c r="O18" s="46">
        <f t="shared" si="0"/>
        <v>6549.74</v>
      </c>
    </row>
    <row r="19" spans="1:15" x14ac:dyDescent="0.45">
      <c r="A19" s="40">
        <v>16</v>
      </c>
      <c r="B19" s="49" t="s">
        <v>53</v>
      </c>
      <c r="C19" s="46">
        <v>2261.73</v>
      </c>
      <c r="D19" s="46">
        <v>2938.87</v>
      </c>
      <c r="E19" s="46"/>
      <c r="F19" s="46"/>
      <c r="G19" s="50"/>
      <c r="H19" s="46"/>
      <c r="I19" s="46"/>
      <c r="J19" s="46"/>
      <c r="K19" s="46"/>
      <c r="L19" s="46"/>
      <c r="M19" s="46"/>
      <c r="N19" s="46"/>
      <c r="O19" s="46">
        <f t="shared" si="0"/>
        <v>5200.6000000000004</v>
      </c>
    </row>
    <row r="20" spans="1:15" x14ac:dyDescent="0.45">
      <c r="A20" s="40">
        <v>17</v>
      </c>
      <c r="B20" s="49" t="s">
        <v>54</v>
      </c>
      <c r="C20" s="46">
        <v>4715.8999999999996</v>
      </c>
      <c r="D20" s="46">
        <v>4560.72</v>
      </c>
      <c r="E20" s="46"/>
      <c r="F20" s="46"/>
      <c r="G20" s="50"/>
      <c r="H20" s="46"/>
      <c r="I20" s="46"/>
      <c r="J20" s="46"/>
      <c r="K20" s="46"/>
      <c r="L20" s="46"/>
      <c r="M20" s="46"/>
      <c r="N20" s="46"/>
      <c r="O20" s="46">
        <f t="shared" si="0"/>
        <v>9276.619999999999</v>
      </c>
    </row>
    <row r="21" spans="1:15" x14ac:dyDescent="0.45">
      <c r="A21" s="40">
        <v>18</v>
      </c>
      <c r="B21" s="49" t="s">
        <v>55</v>
      </c>
      <c r="C21" s="46">
        <v>5631</v>
      </c>
      <c r="D21" s="46">
        <v>3399.25</v>
      </c>
      <c r="E21" s="46"/>
      <c r="F21" s="46"/>
      <c r="G21" s="50"/>
      <c r="H21" s="46"/>
      <c r="I21" s="46"/>
      <c r="J21" s="46"/>
      <c r="K21" s="46"/>
      <c r="L21" s="46"/>
      <c r="M21" s="46"/>
      <c r="N21" s="46"/>
      <c r="O21" s="46">
        <f t="shared" si="0"/>
        <v>9030.25</v>
      </c>
    </row>
    <row r="22" spans="1:15" x14ac:dyDescent="0.45">
      <c r="A22" s="40">
        <v>19</v>
      </c>
      <c r="B22" s="49" t="s">
        <v>56</v>
      </c>
      <c r="C22" s="46">
        <v>1158.01</v>
      </c>
      <c r="D22" s="46">
        <v>1741.52</v>
      </c>
      <c r="E22" s="46"/>
      <c r="F22" s="46"/>
      <c r="G22" s="50"/>
      <c r="H22" s="46"/>
      <c r="I22" s="46"/>
      <c r="J22" s="46"/>
      <c r="K22" s="46"/>
      <c r="L22" s="46"/>
      <c r="M22" s="46"/>
      <c r="N22" s="46"/>
      <c r="O22" s="46">
        <f t="shared" si="0"/>
        <v>2899.5299999999997</v>
      </c>
    </row>
    <row r="23" spans="1:15" x14ac:dyDescent="0.45">
      <c r="A23" s="40">
        <v>20</v>
      </c>
      <c r="B23" s="49" t="s">
        <v>57</v>
      </c>
      <c r="C23" s="46">
        <v>3417.03</v>
      </c>
      <c r="D23" s="46">
        <v>3409.79</v>
      </c>
      <c r="E23" s="51"/>
      <c r="F23" s="46"/>
      <c r="G23" s="50"/>
      <c r="H23" s="46"/>
      <c r="I23" s="46"/>
      <c r="J23" s="46"/>
      <c r="K23" s="46"/>
      <c r="L23" s="46"/>
      <c r="M23" s="46"/>
      <c r="N23" s="46"/>
      <c r="O23" s="46">
        <f t="shared" si="0"/>
        <v>6826.82</v>
      </c>
    </row>
    <row r="24" spans="1:15" x14ac:dyDescent="0.45">
      <c r="A24" s="52">
        <v>21</v>
      </c>
      <c r="B24" s="53" t="s">
        <v>58</v>
      </c>
      <c r="C24" s="54">
        <v>2203.94</v>
      </c>
      <c r="D24" s="54">
        <v>1541.9</v>
      </c>
      <c r="E24" s="54"/>
      <c r="F24" s="54"/>
      <c r="G24" s="55"/>
      <c r="H24" s="54"/>
      <c r="I24" s="54"/>
      <c r="J24" s="54"/>
      <c r="K24" s="54"/>
      <c r="L24" s="54"/>
      <c r="M24" s="54"/>
      <c r="N24" s="54"/>
      <c r="O24" s="46">
        <f t="shared" si="0"/>
        <v>3745.84</v>
      </c>
    </row>
    <row r="25" spans="1:15" x14ac:dyDescent="0.45">
      <c r="A25" s="57"/>
      <c r="B25" s="58" t="s">
        <v>10</v>
      </c>
      <c r="C25" s="46">
        <f>SUM(C4:C24)</f>
        <v>50584.820000000007</v>
      </c>
      <c r="D25" s="46">
        <f t="shared" ref="D25:H25" si="1">SUM(D4:D24)</f>
        <v>52178.44000000001</v>
      </c>
      <c r="E25" s="46">
        <f t="shared" si="1"/>
        <v>0</v>
      </c>
      <c r="F25" s="46">
        <f t="shared" si="1"/>
        <v>0</v>
      </c>
      <c r="G25" s="46">
        <f t="shared" si="1"/>
        <v>0</v>
      </c>
      <c r="H25" s="46">
        <f t="shared" si="1"/>
        <v>0</v>
      </c>
      <c r="I25" s="46"/>
      <c r="J25" s="46"/>
      <c r="K25" s="46"/>
      <c r="L25" s="46"/>
      <c r="M25" s="46"/>
      <c r="N25" s="46"/>
      <c r="O25" s="46">
        <f t="shared" ref="O25" si="2">SUM(O4:O24)</f>
        <v>102763.26000000001</v>
      </c>
    </row>
    <row r="26" spans="1:15" x14ac:dyDescent="0.45">
      <c r="A26" s="62"/>
      <c r="B26" s="63"/>
      <c r="C26" s="64"/>
      <c r="D26" s="65"/>
      <c r="E26" s="65"/>
      <c r="F26" s="65"/>
      <c r="G26" s="65"/>
      <c r="H26" s="65"/>
      <c r="I26" s="62"/>
      <c r="J26" s="62"/>
      <c r="K26" s="62"/>
      <c r="L26" s="62"/>
      <c r="M26" s="62"/>
      <c r="N26" s="62"/>
    </row>
    <row r="27" spans="1:15" x14ac:dyDescent="0.45">
      <c r="B27" s="63"/>
      <c r="C27" s="75">
        <f>50584.82+5483.14</f>
        <v>56067.96</v>
      </c>
      <c r="D27" s="65"/>
      <c r="E27" s="65"/>
      <c r="F27" s="65"/>
      <c r="G27" s="65"/>
      <c r="H27" s="65"/>
      <c r="I27" s="62"/>
      <c r="J27" s="62"/>
      <c r="K27" s="62"/>
      <c r="L27" s="62"/>
      <c r="M27" s="62"/>
      <c r="N27" s="62"/>
    </row>
    <row r="28" spans="1:15" x14ac:dyDescent="0.45">
      <c r="A28" s="63"/>
      <c r="B28" s="64"/>
      <c r="C28" s="65"/>
      <c r="D28" s="65">
        <f>D25+D37</f>
        <v>55926.660000000011</v>
      </c>
      <c r="E28" s="66"/>
      <c r="F28" s="65"/>
      <c r="G28" s="65"/>
      <c r="H28" s="62"/>
      <c r="I28" s="62"/>
      <c r="J28" s="62"/>
      <c r="K28" s="62"/>
      <c r="L28" s="62"/>
      <c r="M28" s="62"/>
      <c r="N28" s="62"/>
    </row>
    <row r="29" spans="1:15" x14ac:dyDescent="0.45">
      <c r="A29" s="63" t="s">
        <v>20</v>
      </c>
      <c r="B29" s="64"/>
      <c r="C29" s="65"/>
      <c r="D29" s="65"/>
      <c r="E29" s="66"/>
      <c r="F29" s="65"/>
      <c r="G29" s="65"/>
      <c r="H29" s="62"/>
      <c r="I29" s="62"/>
      <c r="J29" s="62"/>
      <c r="K29" s="62"/>
      <c r="L29" s="62"/>
      <c r="M29" s="62"/>
      <c r="N29" s="62"/>
    </row>
    <row r="30" spans="1:15" ht="21.75" thickBot="1" x14ac:dyDescent="0.5">
      <c r="A30" s="63"/>
      <c r="B30" s="64"/>
      <c r="C30" s="65"/>
      <c r="D30" s="65"/>
      <c r="E30" s="65"/>
      <c r="F30" s="65"/>
      <c r="G30" s="65"/>
      <c r="H30" s="62"/>
      <c r="I30" s="62"/>
      <c r="J30" s="62"/>
      <c r="K30" s="62"/>
      <c r="L30" s="62"/>
      <c r="M30" s="62"/>
      <c r="N30" s="62"/>
    </row>
    <row r="31" spans="1:15" x14ac:dyDescent="0.45">
      <c r="A31" s="37" t="s">
        <v>24</v>
      </c>
      <c r="B31" s="38" t="s">
        <v>25</v>
      </c>
      <c r="C31" s="39" t="s">
        <v>26</v>
      </c>
      <c r="D31" s="39" t="s">
        <v>27</v>
      </c>
      <c r="E31" s="39" t="s">
        <v>28</v>
      </c>
      <c r="F31" s="39" t="s">
        <v>29</v>
      </c>
      <c r="G31" s="39" t="s">
        <v>30</v>
      </c>
      <c r="H31" s="39" t="s">
        <v>31</v>
      </c>
      <c r="I31" s="39" t="s">
        <v>32</v>
      </c>
      <c r="J31" s="39" t="s">
        <v>33</v>
      </c>
      <c r="K31" s="39" t="s">
        <v>34</v>
      </c>
      <c r="L31" s="39" t="s">
        <v>35</v>
      </c>
      <c r="M31" s="39" t="s">
        <v>36</v>
      </c>
      <c r="N31" s="39" t="s">
        <v>37</v>
      </c>
      <c r="O31" s="37" t="s">
        <v>10</v>
      </c>
    </row>
    <row r="32" spans="1:15" x14ac:dyDescent="0.45">
      <c r="A32" s="40">
        <v>1</v>
      </c>
      <c r="B32" s="41" t="s">
        <v>21</v>
      </c>
      <c r="C32" s="42">
        <v>3395.42</v>
      </c>
      <c r="D32" s="42">
        <v>2191.4899999999998</v>
      </c>
      <c r="E32" s="42"/>
      <c r="F32" s="42"/>
      <c r="G32" s="42"/>
      <c r="H32" s="43"/>
      <c r="I32" s="43"/>
      <c r="J32" s="43"/>
      <c r="K32" s="43"/>
      <c r="L32" s="43"/>
      <c r="M32" s="43"/>
      <c r="N32" s="71"/>
      <c r="O32" s="37"/>
    </row>
    <row r="33" spans="1:15" x14ac:dyDescent="0.45">
      <c r="A33" s="40">
        <v>2</v>
      </c>
      <c r="B33" s="41" t="s">
        <v>22</v>
      </c>
      <c r="C33" s="42">
        <v>2087.7199999999998</v>
      </c>
      <c r="D33" s="42">
        <v>1556.73</v>
      </c>
      <c r="E33" s="42"/>
      <c r="F33" s="42"/>
      <c r="G33" s="42"/>
      <c r="H33" s="43"/>
      <c r="I33" s="43"/>
      <c r="J33" s="43"/>
      <c r="K33" s="43"/>
      <c r="L33" s="43"/>
      <c r="M33" s="43"/>
      <c r="N33" s="71"/>
      <c r="O33" s="37"/>
    </row>
    <row r="34" spans="1:15" x14ac:dyDescent="0.45">
      <c r="A34" s="40"/>
      <c r="B34" s="41"/>
      <c r="C34" s="42"/>
      <c r="D34" s="42"/>
      <c r="E34" s="42"/>
      <c r="F34" s="42"/>
      <c r="G34" s="42"/>
      <c r="H34" s="43"/>
      <c r="I34" s="43"/>
      <c r="J34" s="43"/>
      <c r="K34" s="43"/>
      <c r="L34" s="43"/>
      <c r="M34" s="43"/>
      <c r="N34" s="71"/>
      <c r="O34" s="44"/>
    </row>
    <row r="35" spans="1:15" x14ac:dyDescent="0.45">
      <c r="A35" s="40"/>
      <c r="B35" s="41"/>
      <c r="C35" s="42"/>
      <c r="D35" s="42"/>
      <c r="E35" s="42"/>
      <c r="F35" s="42"/>
      <c r="G35" s="42"/>
      <c r="H35" s="43"/>
      <c r="I35" s="43"/>
      <c r="J35" s="43"/>
      <c r="K35" s="43"/>
      <c r="L35" s="43"/>
      <c r="M35" s="43"/>
      <c r="N35" s="71"/>
      <c r="O35" s="37"/>
    </row>
    <row r="36" spans="1:15" x14ac:dyDescent="0.45">
      <c r="A36" s="40"/>
      <c r="B36" s="41"/>
      <c r="C36" s="42"/>
      <c r="D36" s="42"/>
      <c r="E36" s="42"/>
      <c r="F36" s="42"/>
      <c r="G36" s="42"/>
      <c r="H36" s="43"/>
      <c r="I36" s="43"/>
      <c r="J36" s="43"/>
      <c r="K36" s="43"/>
      <c r="L36" s="43"/>
      <c r="M36" s="43"/>
      <c r="N36" s="71"/>
      <c r="O36" s="37"/>
    </row>
    <row r="37" spans="1:15" x14ac:dyDescent="0.45">
      <c r="A37" s="40"/>
      <c r="B37" s="41"/>
      <c r="C37" s="42">
        <f>SUM(C32:C36)</f>
        <v>5483.1399999999994</v>
      </c>
      <c r="D37" s="42">
        <f t="shared" ref="D37:N37" si="3">SUM(D32:D36)</f>
        <v>3748.22</v>
      </c>
      <c r="E37" s="42">
        <f t="shared" si="3"/>
        <v>0</v>
      </c>
      <c r="F37" s="42">
        <f t="shared" si="3"/>
        <v>0</v>
      </c>
      <c r="G37" s="42">
        <f t="shared" si="3"/>
        <v>0</v>
      </c>
      <c r="H37" s="42">
        <f t="shared" si="3"/>
        <v>0</v>
      </c>
      <c r="I37" s="42">
        <f t="shared" si="3"/>
        <v>0</v>
      </c>
      <c r="J37" s="42">
        <f t="shared" si="3"/>
        <v>0</v>
      </c>
      <c r="K37" s="42">
        <f t="shared" si="3"/>
        <v>0</v>
      </c>
      <c r="L37" s="42">
        <f t="shared" si="3"/>
        <v>0</v>
      </c>
      <c r="M37" s="42">
        <f t="shared" si="3"/>
        <v>0</v>
      </c>
      <c r="N37" s="42">
        <f t="shared" si="3"/>
        <v>0</v>
      </c>
      <c r="O37" s="37">
        <f>SUM(O32:O36)</f>
        <v>0</v>
      </c>
    </row>
    <row r="38" spans="1:15" x14ac:dyDescent="0.45">
      <c r="A38" s="63"/>
      <c r="B38" s="64"/>
      <c r="C38" s="65"/>
      <c r="D38" s="65"/>
      <c r="E38" s="65"/>
      <c r="F38" s="65"/>
      <c r="G38" s="65"/>
      <c r="H38" s="62"/>
      <c r="I38" s="62"/>
      <c r="J38" s="62"/>
      <c r="K38" s="62"/>
      <c r="L38" s="62"/>
      <c r="M38" s="62"/>
      <c r="N38" s="62"/>
    </row>
    <row r="39" spans="1:15" x14ac:dyDescent="0.45">
      <c r="A39" s="63"/>
      <c r="B39" s="64"/>
      <c r="C39" s="65"/>
      <c r="D39" s="65"/>
      <c r="E39" s="65"/>
      <c r="F39" s="65"/>
      <c r="G39" s="65"/>
      <c r="H39" s="62"/>
      <c r="I39" s="62"/>
      <c r="J39" s="62"/>
      <c r="K39" s="62"/>
      <c r="L39" s="62"/>
      <c r="M39" s="62"/>
      <c r="N39" s="62"/>
    </row>
    <row r="40" spans="1:15" x14ac:dyDescent="0.45">
      <c r="A40" s="63"/>
      <c r="B40" s="64"/>
      <c r="C40" s="62"/>
      <c r="D40" s="62"/>
      <c r="E40" s="62"/>
      <c r="F40" s="62"/>
      <c r="G40" s="65"/>
      <c r="H40" s="62"/>
      <c r="I40" s="62"/>
      <c r="J40" s="62"/>
      <c r="K40" s="62"/>
      <c r="L40" s="62"/>
      <c r="M40" s="62"/>
      <c r="N40" s="62"/>
    </row>
    <row r="41" spans="1:15" x14ac:dyDescent="0.45">
      <c r="A41" s="62"/>
      <c r="B41" s="64"/>
      <c r="C41" s="62"/>
      <c r="D41" s="62"/>
      <c r="E41" s="62"/>
      <c r="F41" s="62"/>
      <c r="G41" s="65"/>
      <c r="H41" s="62"/>
      <c r="I41" s="62"/>
      <c r="J41" s="62"/>
      <c r="K41" s="62"/>
      <c r="L41" s="62"/>
      <c r="M41" s="62"/>
      <c r="N41" s="62"/>
    </row>
    <row r="42" spans="1:15" x14ac:dyDescent="0.45">
      <c r="A42" s="62"/>
      <c r="B42" s="64"/>
      <c r="C42" s="62"/>
      <c r="D42" s="62"/>
      <c r="E42" s="62"/>
      <c r="F42" s="62"/>
      <c r="G42" s="65"/>
      <c r="H42" s="62"/>
      <c r="I42" s="62"/>
      <c r="J42" s="62"/>
      <c r="K42" s="62"/>
      <c r="L42" s="62"/>
      <c r="M42" s="62"/>
      <c r="N42" s="62"/>
    </row>
    <row r="43" spans="1:15" x14ac:dyDescent="0.45">
      <c r="A43" s="62"/>
      <c r="B43" s="63"/>
      <c r="C43" s="67">
        <f>SUM(C19:C42)</f>
        <v>137006.66999999998</v>
      </c>
      <c r="D43" s="67">
        <f>SUM(D19:D42)</f>
        <v>133193.59000000003</v>
      </c>
      <c r="E43" s="67">
        <f>SUM(E19:E42)</f>
        <v>0</v>
      </c>
      <c r="F43" s="67">
        <f>SUM(F19:F42)</f>
        <v>0</v>
      </c>
      <c r="G43" s="67">
        <f>SUM(G19:G42)</f>
        <v>0</v>
      </c>
      <c r="H43" s="62"/>
      <c r="I43" s="62"/>
      <c r="J43" s="62"/>
      <c r="K43" s="62"/>
      <c r="L43" s="62"/>
      <c r="M43" s="62"/>
      <c r="N43" s="62"/>
    </row>
    <row r="44" spans="1:15" x14ac:dyDescent="0.4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40" t="s">
        <v>10</v>
      </c>
    </row>
    <row r="45" spans="1:15" x14ac:dyDescent="0.45">
      <c r="O45" s="44">
        <f>SUM(C54:N54)</f>
        <v>22230.97</v>
      </c>
    </row>
    <row r="46" spans="1:15" x14ac:dyDescent="0.45">
      <c r="O46" s="44">
        <f>SUM(C55:N55)</f>
        <v>35332.269999999997</v>
      </c>
    </row>
    <row r="47" spans="1:15" x14ac:dyDescent="0.45">
      <c r="O47" s="37"/>
    </row>
    <row r="48" spans="1:15" x14ac:dyDescent="0.45">
      <c r="O48" s="37"/>
    </row>
    <row r="49" spans="1:15" x14ac:dyDescent="0.45">
      <c r="O49" s="37"/>
    </row>
    <row r="50" spans="1:15" x14ac:dyDescent="0.45">
      <c r="O50" s="37"/>
    </row>
    <row r="51" spans="1:15" x14ac:dyDescent="0.45">
      <c r="A51" s="22" t="s">
        <v>61</v>
      </c>
      <c r="O51" s="37"/>
    </row>
    <row r="52" spans="1:15" ht="21.75" thickBot="1" x14ac:dyDescent="0.5">
      <c r="O52" s="37"/>
    </row>
    <row r="53" spans="1:15" x14ac:dyDescent="0.45">
      <c r="A53" s="40" t="s">
        <v>24</v>
      </c>
      <c r="B53" s="38" t="s">
        <v>25</v>
      </c>
      <c r="C53" s="39" t="s">
        <v>26</v>
      </c>
      <c r="D53" s="39" t="s">
        <v>27</v>
      </c>
      <c r="E53" s="39" t="s">
        <v>28</v>
      </c>
      <c r="F53" s="39" t="s">
        <v>29</v>
      </c>
      <c r="G53" s="39" t="s">
        <v>30</v>
      </c>
      <c r="H53" s="39" t="s">
        <v>31</v>
      </c>
      <c r="I53" s="39" t="s">
        <v>32</v>
      </c>
      <c r="J53" s="39" t="s">
        <v>33</v>
      </c>
      <c r="K53" s="39" t="s">
        <v>34</v>
      </c>
      <c r="L53" s="39" t="s">
        <v>35</v>
      </c>
      <c r="M53" s="39" t="s">
        <v>36</v>
      </c>
      <c r="N53" s="38" t="s">
        <v>37</v>
      </c>
      <c r="O53" s="44">
        <f>SUM(O45:O52)</f>
        <v>57563.24</v>
      </c>
    </row>
    <row r="54" spans="1:15" x14ac:dyDescent="0.45">
      <c r="A54" s="40">
        <v>1</v>
      </c>
      <c r="B54" s="41" t="s">
        <v>22</v>
      </c>
      <c r="C54" s="42">
        <v>359.52</v>
      </c>
      <c r="D54" s="42">
        <v>3769.74</v>
      </c>
      <c r="E54" s="42">
        <v>0</v>
      </c>
      <c r="F54" s="42">
        <v>2543.94</v>
      </c>
      <c r="G54" s="42">
        <v>0</v>
      </c>
      <c r="H54" s="43">
        <v>2140.6</v>
      </c>
      <c r="I54" s="43">
        <v>0</v>
      </c>
      <c r="J54" s="43">
        <v>2437.08</v>
      </c>
      <c r="K54" s="43">
        <v>2169.85</v>
      </c>
      <c r="L54" s="43">
        <v>1943.52</v>
      </c>
      <c r="M54" s="43">
        <v>4442.7299999999996</v>
      </c>
      <c r="N54" s="43">
        <v>2423.9899999999998</v>
      </c>
    </row>
    <row r="55" spans="1:15" x14ac:dyDescent="0.45">
      <c r="A55" s="40">
        <v>2</v>
      </c>
      <c r="B55" s="41" t="s">
        <v>21</v>
      </c>
      <c r="C55" s="42">
        <v>0</v>
      </c>
      <c r="D55" s="42">
        <v>6871.22</v>
      </c>
      <c r="E55" s="42">
        <v>6</v>
      </c>
      <c r="F55" s="42">
        <v>3635.14</v>
      </c>
      <c r="G55" s="42">
        <v>0</v>
      </c>
      <c r="H55" s="43">
        <v>3064.09</v>
      </c>
      <c r="I55" s="43">
        <v>0</v>
      </c>
      <c r="J55" s="43">
        <v>5719.94</v>
      </c>
      <c r="K55" s="43">
        <v>4716.63</v>
      </c>
      <c r="L55" s="43">
        <v>4701.68</v>
      </c>
      <c r="M55" s="43">
        <v>4043.08</v>
      </c>
      <c r="N55" s="43">
        <v>2574.4899999999998</v>
      </c>
    </row>
    <row r="56" spans="1:15" x14ac:dyDescent="0.45">
      <c r="A56" s="40"/>
      <c r="B56" s="48"/>
      <c r="C56" s="45"/>
      <c r="D56" s="45"/>
      <c r="E56" s="45"/>
      <c r="F56" s="45"/>
      <c r="G56" s="45"/>
      <c r="H56" s="40"/>
      <c r="I56" s="40"/>
      <c r="J56" s="40"/>
      <c r="K56" s="40"/>
      <c r="L56" s="40"/>
      <c r="M56" s="40"/>
      <c r="N56" s="40"/>
    </row>
    <row r="57" spans="1:15" x14ac:dyDescent="0.45">
      <c r="A57" s="40"/>
      <c r="B57" s="48"/>
      <c r="C57" s="45"/>
      <c r="D57" s="45"/>
      <c r="E57" s="45"/>
      <c r="F57" s="45"/>
      <c r="G57" s="45"/>
      <c r="H57" s="40"/>
      <c r="I57" s="40"/>
      <c r="J57" s="40"/>
      <c r="K57" s="40"/>
      <c r="L57" s="40"/>
      <c r="M57" s="40"/>
      <c r="N57" s="40"/>
    </row>
    <row r="58" spans="1:15" x14ac:dyDescent="0.45">
      <c r="A58" s="40"/>
      <c r="B58" s="48"/>
      <c r="C58" s="45"/>
      <c r="D58" s="45"/>
      <c r="E58" s="45"/>
      <c r="F58" s="45"/>
      <c r="G58" s="45"/>
      <c r="H58" s="40"/>
      <c r="I58" s="40"/>
      <c r="J58" s="40"/>
      <c r="K58" s="40"/>
      <c r="L58" s="40"/>
      <c r="M58" s="40"/>
      <c r="N58" s="40"/>
    </row>
    <row r="59" spans="1:15" x14ac:dyDescent="0.45">
      <c r="A59" s="40"/>
      <c r="B59" s="48"/>
      <c r="C59" s="45"/>
      <c r="D59" s="45"/>
      <c r="E59" s="45"/>
      <c r="F59" s="45"/>
      <c r="G59" s="45"/>
      <c r="H59" s="40"/>
      <c r="I59" s="40"/>
      <c r="J59" s="40"/>
      <c r="K59" s="40"/>
      <c r="L59" s="40"/>
      <c r="M59" s="40"/>
      <c r="N59" s="40"/>
    </row>
    <row r="60" spans="1:15" x14ac:dyDescent="0.45">
      <c r="A60" s="40"/>
      <c r="B60" s="48"/>
      <c r="C60" s="45"/>
      <c r="D60" s="45"/>
      <c r="E60" s="45"/>
      <c r="F60" s="45"/>
      <c r="G60" s="45"/>
      <c r="H60" s="40"/>
      <c r="I60" s="40"/>
      <c r="J60" s="40"/>
      <c r="K60" s="40"/>
      <c r="L60" s="40"/>
      <c r="M60" s="40"/>
      <c r="N60" s="40"/>
    </row>
    <row r="61" spans="1:15" x14ac:dyDescent="0.45">
      <c r="A61" s="40"/>
      <c r="B61" s="48"/>
      <c r="C61" s="45"/>
      <c r="D61" s="45"/>
      <c r="E61" s="45"/>
      <c r="F61" s="45"/>
      <c r="G61" s="45"/>
      <c r="H61" s="40"/>
      <c r="I61" s="40"/>
      <c r="J61" s="40"/>
      <c r="K61" s="40"/>
      <c r="L61" s="40"/>
      <c r="M61" s="40"/>
      <c r="N61" s="40"/>
    </row>
    <row r="62" spans="1:15" x14ac:dyDescent="0.45">
      <c r="A62" s="68"/>
      <c r="B62" s="40" t="s">
        <v>10</v>
      </c>
      <c r="C62" s="70">
        <f>SUM(C54:C61)</f>
        <v>359.52</v>
      </c>
      <c r="D62" s="70">
        <f t="shared" ref="D62:N62" si="4">SUM(D54:D61)</f>
        <v>10640.96</v>
      </c>
      <c r="E62" s="70">
        <f t="shared" si="4"/>
        <v>6</v>
      </c>
      <c r="F62" s="70">
        <f t="shared" si="4"/>
        <v>6179.08</v>
      </c>
      <c r="G62" s="70">
        <f t="shared" si="4"/>
        <v>0</v>
      </c>
      <c r="H62" s="70">
        <f t="shared" si="4"/>
        <v>5204.6900000000005</v>
      </c>
      <c r="I62" s="70">
        <f t="shared" si="4"/>
        <v>0</v>
      </c>
      <c r="J62" s="70">
        <f t="shared" si="4"/>
        <v>8157.0199999999995</v>
      </c>
      <c r="K62" s="70">
        <f t="shared" si="4"/>
        <v>6886.48</v>
      </c>
      <c r="L62" s="70">
        <f t="shared" si="4"/>
        <v>6645.2000000000007</v>
      </c>
      <c r="M62" s="70">
        <f t="shared" si="4"/>
        <v>8485.81</v>
      </c>
      <c r="N62" s="70">
        <f t="shared" si="4"/>
        <v>4998.4799999999996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F10" sqref="F10"/>
    </sheetView>
  </sheetViews>
  <sheetFormatPr defaultRowHeight="21" x14ac:dyDescent="0.45"/>
  <cols>
    <col min="1" max="1" width="9" style="22"/>
    <col min="2" max="2" width="18.125" style="22" customWidth="1"/>
    <col min="3" max="3" width="11.25" style="22" customWidth="1"/>
    <col min="4" max="4" width="13" style="22" customWidth="1"/>
    <col min="5" max="5" width="13.375" style="22" customWidth="1"/>
    <col min="6" max="6" width="16.25" style="22" customWidth="1"/>
    <col min="7" max="7" width="15.875" style="22" customWidth="1"/>
    <col min="8" max="8" width="13.25" style="22" customWidth="1"/>
    <col min="9" max="14" width="15.25" style="22" customWidth="1"/>
    <col min="15" max="15" width="9" style="22" customWidth="1"/>
    <col min="16" max="16384" width="9" style="22"/>
  </cols>
  <sheetData>
    <row r="1" spans="1:14" x14ac:dyDescent="0.45">
      <c r="A1" s="22" t="s">
        <v>62</v>
      </c>
    </row>
    <row r="2" spans="1:14" ht="21.75" thickBot="1" x14ac:dyDescent="0.5"/>
    <row r="3" spans="1:14" x14ac:dyDescent="0.45">
      <c r="A3" s="37" t="s">
        <v>24</v>
      </c>
      <c r="B3" s="38" t="s">
        <v>25</v>
      </c>
      <c r="C3" s="39" t="s">
        <v>26</v>
      </c>
      <c r="D3" s="39" t="s">
        <v>27</v>
      </c>
      <c r="E3" s="39" t="s">
        <v>28</v>
      </c>
      <c r="F3" s="39" t="s">
        <v>29</v>
      </c>
      <c r="G3" s="39" t="s">
        <v>30</v>
      </c>
      <c r="H3" s="39" t="s">
        <v>31</v>
      </c>
      <c r="I3" s="39" t="s">
        <v>32</v>
      </c>
      <c r="J3" s="39" t="s">
        <v>33</v>
      </c>
      <c r="K3" s="39" t="s">
        <v>34</v>
      </c>
      <c r="L3" s="39" t="s">
        <v>35</v>
      </c>
      <c r="M3" s="39" t="s">
        <v>36</v>
      </c>
      <c r="N3" s="38" t="s">
        <v>37</v>
      </c>
    </row>
    <row r="4" spans="1:14" x14ac:dyDescent="0.45">
      <c r="A4" s="40">
        <v>1</v>
      </c>
      <c r="B4" s="41" t="s">
        <v>38</v>
      </c>
      <c r="C4" s="42">
        <v>689.3</v>
      </c>
      <c r="D4" s="42">
        <v>0</v>
      </c>
      <c r="E4" s="45"/>
      <c r="F4" s="45"/>
      <c r="G4" s="45"/>
      <c r="H4" s="40"/>
      <c r="I4" s="40"/>
      <c r="J4" s="40"/>
      <c r="K4" s="40"/>
      <c r="L4" s="40"/>
      <c r="M4" s="40"/>
      <c r="N4" s="40"/>
    </row>
    <row r="5" spans="1:14" x14ac:dyDescent="0.45">
      <c r="A5" s="40">
        <v>2</v>
      </c>
      <c r="B5" s="41" t="s">
        <v>39</v>
      </c>
      <c r="C5" s="42">
        <v>1700.4</v>
      </c>
      <c r="D5" s="74">
        <v>240</v>
      </c>
      <c r="E5" s="45"/>
      <c r="F5" s="45"/>
      <c r="G5" s="45"/>
      <c r="H5" s="40"/>
      <c r="I5" s="40"/>
      <c r="J5" s="40"/>
      <c r="K5" s="40"/>
      <c r="L5" s="40"/>
      <c r="M5" s="40"/>
      <c r="N5" s="40"/>
    </row>
    <row r="6" spans="1:14" x14ac:dyDescent="0.45">
      <c r="A6" s="40">
        <v>3</v>
      </c>
      <c r="B6" s="41" t="s">
        <v>40</v>
      </c>
      <c r="C6" s="42">
        <v>1048.7</v>
      </c>
      <c r="D6" s="74">
        <v>1440</v>
      </c>
      <c r="E6" s="45"/>
      <c r="F6" s="45"/>
      <c r="G6" s="45"/>
      <c r="H6" s="40"/>
      <c r="I6" s="40"/>
      <c r="J6" s="40"/>
      <c r="K6" s="40"/>
      <c r="L6" s="40"/>
      <c r="M6" s="40"/>
      <c r="N6" s="40"/>
    </row>
    <row r="7" spans="1:14" x14ac:dyDescent="0.45">
      <c r="A7" s="40">
        <v>4</v>
      </c>
      <c r="B7" s="41" t="s">
        <v>41</v>
      </c>
      <c r="C7" s="42">
        <v>640</v>
      </c>
      <c r="D7" s="74">
        <v>1252</v>
      </c>
      <c r="E7" s="45"/>
      <c r="F7" s="45"/>
      <c r="G7" s="45"/>
      <c r="H7" s="40"/>
      <c r="I7" s="40"/>
      <c r="J7" s="40"/>
      <c r="K7" s="40"/>
      <c r="L7" s="40"/>
      <c r="M7" s="40"/>
      <c r="N7" s="40"/>
    </row>
    <row r="8" spans="1:14" x14ac:dyDescent="0.45">
      <c r="A8" s="40">
        <v>5</v>
      </c>
      <c r="B8" s="41" t="s">
        <v>42</v>
      </c>
      <c r="C8" s="42">
        <v>639.15</v>
      </c>
      <c r="D8" s="74">
        <v>814.5</v>
      </c>
      <c r="E8" s="45"/>
      <c r="F8" s="45"/>
      <c r="G8" s="45"/>
      <c r="H8" s="40"/>
      <c r="I8" s="40"/>
      <c r="J8" s="40"/>
      <c r="K8" s="40"/>
      <c r="L8" s="40"/>
      <c r="M8" s="40"/>
      <c r="N8" s="40"/>
    </row>
    <row r="9" spans="1:14" x14ac:dyDescent="0.45">
      <c r="A9" s="40">
        <v>6</v>
      </c>
      <c r="B9" s="41" t="s">
        <v>43</v>
      </c>
      <c r="C9" s="42">
        <v>881.4</v>
      </c>
      <c r="D9" s="74">
        <v>774.4</v>
      </c>
      <c r="E9" s="45"/>
      <c r="F9" s="45"/>
      <c r="G9" s="45"/>
      <c r="H9" s="40"/>
      <c r="I9" s="40"/>
      <c r="J9" s="40"/>
      <c r="K9" s="40"/>
      <c r="L9" s="40"/>
      <c r="M9" s="40"/>
      <c r="N9" s="40"/>
    </row>
    <row r="10" spans="1:14" x14ac:dyDescent="0.45">
      <c r="A10" s="40">
        <v>7</v>
      </c>
      <c r="B10" s="41" t="s">
        <v>44</v>
      </c>
      <c r="C10" s="42">
        <v>1037.5999999999999</v>
      </c>
      <c r="D10" s="74">
        <v>112.4</v>
      </c>
      <c r="E10" s="45"/>
      <c r="F10" s="45"/>
      <c r="G10" s="45"/>
      <c r="H10" s="40"/>
      <c r="I10" s="40"/>
      <c r="J10" s="40"/>
      <c r="K10" s="40"/>
      <c r="L10" s="40"/>
      <c r="M10" s="40"/>
      <c r="N10" s="40"/>
    </row>
    <row r="11" spans="1:14" x14ac:dyDescent="0.45">
      <c r="A11" s="40">
        <v>8</v>
      </c>
      <c r="B11" s="41" t="s">
        <v>45</v>
      </c>
      <c r="C11" s="42">
        <v>579.5</v>
      </c>
      <c r="D11" s="74">
        <v>720</v>
      </c>
      <c r="E11" s="45"/>
      <c r="F11" s="45"/>
      <c r="G11" s="45"/>
      <c r="H11" s="40"/>
      <c r="I11" s="40"/>
      <c r="J11" s="40"/>
      <c r="K11" s="40"/>
      <c r="L11" s="40"/>
      <c r="M11" s="40"/>
      <c r="N11" s="40"/>
    </row>
    <row r="12" spans="1:14" x14ac:dyDescent="0.45">
      <c r="A12" s="40">
        <v>9</v>
      </c>
      <c r="B12" s="41" t="s">
        <v>46</v>
      </c>
      <c r="C12" s="42">
        <v>965.05</v>
      </c>
      <c r="D12" s="74">
        <v>83</v>
      </c>
      <c r="E12" s="45"/>
      <c r="F12" s="45"/>
      <c r="G12" s="45"/>
      <c r="H12" s="40"/>
      <c r="I12" s="40"/>
      <c r="J12" s="40"/>
      <c r="K12" s="40"/>
      <c r="L12" s="40"/>
      <c r="M12" s="40"/>
      <c r="N12" s="40"/>
    </row>
    <row r="13" spans="1:14" x14ac:dyDescent="0.45">
      <c r="A13" s="40">
        <v>10</v>
      </c>
      <c r="B13" s="48" t="s">
        <v>47</v>
      </c>
      <c r="C13" s="42">
        <v>953.45</v>
      </c>
      <c r="D13" s="74">
        <v>204.4</v>
      </c>
      <c r="E13" s="45"/>
      <c r="F13" s="45"/>
      <c r="G13" s="45"/>
      <c r="H13" s="40"/>
      <c r="I13" s="40"/>
      <c r="J13" s="40"/>
      <c r="K13" s="40"/>
      <c r="L13" s="40"/>
      <c r="M13" s="40"/>
      <c r="N13" s="40"/>
    </row>
    <row r="14" spans="1:14" x14ac:dyDescent="0.45">
      <c r="A14" s="40">
        <v>11</v>
      </c>
      <c r="B14" s="41" t="s">
        <v>48</v>
      </c>
      <c r="C14" s="42">
        <v>530.35</v>
      </c>
      <c r="D14" s="74">
        <v>960</v>
      </c>
      <c r="E14" s="45"/>
      <c r="F14" s="45"/>
      <c r="G14" s="45"/>
      <c r="H14" s="40"/>
      <c r="I14" s="40"/>
      <c r="J14" s="40"/>
      <c r="K14" s="40"/>
      <c r="L14" s="40"/>
      <c r="M14" s="40"/>
      <c r="N14" s="40"/>
    </row>
    <row r="15" spans="1:14" x14ac:dyDescent="0.45">
      <c r="A15" s="40">
        <v>12</v>
      </c>
      <c r="B15" s="41" t="s">
        <v>49</v>
      </c>
      <c r="C15" s="42">
        <v>628.79999999999995</v>
      </c>
      <c r="D15" s="74">
        <v>590</v>
      </c>
      <c r="E15" s="45"/>
      <c r="F15" s="45"/>
      <c r="G15" s="45"/>
      <c r="H15" s="40"/>
      <c r="I15" s="40"/>
      <c r="J15" s="40"/>
      <c r="K15" s="40"/>
      <c r="L15" s="40"/>
      <c r="M15" s="40"/>
      <c r="N15" s="40"/>
    </row>
    <row r="16" spans="1:14" x14ac:dyDescent="0.45">
      <c r="A16" s="40">
        <v>13</v>
      </c>
      <c r="B16" s="41" t="s">
        <v>50</v>
      </c>
      <c r="C16" s="42">
        <v>1370.5</v>
      </c>
      <c r="D16" s="74">
        <v>891</v>
      </c>
      <c r="E16" s="45"/>
      <c r="F16" s="45"/>
      <c r="G16" s="45"/>
      <c r="H16" s="40"/>
      <c r="I16" s="40"/>
      <c r="J16" s="40"/>
      <c r="K16" s="40"/>
      <c r="L16" s="40"/>
      <c r="M16" s="40"/>
      <c r="N16" s="40"/>
    </row>
    <row r="17" spans="1:14" x14ac:dyDescent="0.45">
      <c r="A17" s="40">
        <v>14</v>
      </c>
      <c r="B17" s="41" t="s">
        <v>51</v>
      </c>
      <c r="C17" s="42">
        <v>1325.29</v>
      </c>
      <c r="D17" s="74">
        <v>1440</v>
      </c>
      <c r="E17" s="45"/>
      <c r="F17" s="45"/>
      <c r="G17" s="45"/>
      <c r="H17" s="40"/>
      <c r="I17" s="40"/>
      <c r="J17" s="40"/>
      <c r="K17" s="40"/>
      <c r="L17" s="40"/>
      <c r="M17" s="40"/>
      <c r="N17" s="40"/>
    </row>
    <row r="18" spans="1:14" x14ac:dyDescent="0.45">
      <c r="A18" s="40">
        <v>15</v>
      </c>
      <c r="B18" s="41" t="s">
        <v>52</v>
      </c>
      <c r="C18" s="42">
        <v>930.4</v>
      </c>
      <c r="D18" s="42">
        <v>1801.5</v>
      </c>
      <c r="E18" s="45"/>
      <c r="F18" s="45"/>
      <c r="G18" s="45"/>
      <c r="H18" s="40"/>
      <c r="I18" s="40"/>
      <c r="J18" s="40"/>
      <c r="K18" s="40"/>
      <c r="L18" s="40"/>
      <c r="M18" s="40"/>
      <c r="N18" s="40"/>
    </row>
    <row r="19" spans="1:14" x14ac:dyDescent="0.45">
      <c r="A19" s="40">
        <v>16</v>
      </c>
      <c r="B19" s="49" t="s">
        <v>53</v>
      </c>
      <c r="C19" s="46">
        <v>686.5</v>
      </c>
      <c r="D19" s="46">
        <v>326</v>
      </c>
      <c r="E19" s="46"/>
      <c r="F19" s="46"/>
      <c r="G19" s="50"/>
      <c r="H19" s="37"/>
      <c r="I19" s="37"/>
      <c r="J19" s="37"/>
      <c r="K19" s="37"/>
      <c r="L19" s="37"/>
      <c r="M19" s="37"/>
      <c r="N19" s="37"/>
    </row>
    <row r="20" spans="1:14" x14ac:dyDescent="0.45">
      <c r="A20" s="40">
        <v>17</v>
      </c>
      <c r="B20" s="49" t="s">
        <v>54</v>
      </c>
      <c r="C20" s="46">
        <v>1008.65</v>
      </c>
      <c r="D20" s="46">
        <v>1680</v>
      </c>
      <c r="E20" s="46"/>
      <c r="F20" s="46"/>
      <c r="G20" s="50"/>
      <c r="H20" s="37"/>
      <c r="I20" s="37"/>
      <c r="J20" s="37"/>
      <c r="K20" s="37"/>
      <c r="L20" s="37"/>
      <c r="M20" s="37"/>
      <c r="N20" s="37"/>
    </row>
    <row r="21" spans="1:14" x14ac:dyDescent="0.45">
      <c r="A21" s="40">
        <v>18</v>
      </c>
      <c r="B21" s="49" t="s">
        <v>55</v>
      </c>
      <c r="C21" s="46">
        <v>1014.5</v>
      </c>
      <c r="D21" s="46">
        <v>2200</v>
      </c>
      <c r="E21" s="46"/>
      <c r="F21" s="46"/>
      <c r="G21" s="50"/>
      <c r="H21" s="37"/>
      <c r="I21" s="37"/>
      <c r="J21" s="37"/>
      <c r="K21" s="37"/>
      <c r="L21" s="37"/>
      <c r="M21" s="37"/>
      <c r="N21" s="37"/>
    </row>
    <row r="22" spans="1:14" x14ac:dyDescent="0.45">
      <c r="A22" s="40">
        <v>19</v>
      </c>
      <c r="B22" s="49" t="s">
        <v>56</v>
      </c>
      <c r="C22" s="46">
        <v>471.25</v>
      </c>
      <c r="D22" s="46">
        <v>520</v>
      </c>
      <c r="E22" s="46"/>
      <c r="F22" s="46"/>
      <c r="G22" s="50"/>
      <c r="H22" s="37"/>
      <c r="I22" s="37"/>
      <c r="J22" s="37"/>
      <c r="K22" s="37"/>
      <c r="L22" s="37"/>
      <c r="M22" s="37"/>
      <c r="N22" s="37"/>
    </row>
    <row r="23" spans="1:14" x14ac:dyDescent="0.45">
      <c r="A23" s="40">
        <v>20</v>
      </c>
      <c r="B23" s="49" t="s">
        <v>57</v>
      </c>
      <c r="C23" s="46">
        <v>754</v>
      </c>
      <c r="D23" s="46">
        <v>20</v>
      </c>
      <c r="E23" s="51"/>
      <c r="F23" s="46"/>
      <c r="G23" s="50"/>
      <c r="H23" s="37"/>
      <c r="I23" s="37"/>
      <c r="J23" s="37"/>
      <c r="K23" s="37"/>
      <c r="L23" s="37"/>
      <c r="M23" s="37"/>
      <c r="N23" s="37"/>
    </row>
    <row r="24" spans="1:14" x14ac:dyDescent="0.45">
      <c r="A24" s="52">
        <v>21</v>
      </c>
      <c r="B24" s="53" t="s">
        <v>58</v>
      </c>
      <c r="C24" s="54">
        <v>998.7</v>
      </c>
      <c r="D24" s="54">
        <v>960</v>
      </c>
      <c r="E24" s="54"/>
      <c r="F24" s="54"/>
      <c r="G24" s="55"/>
      <c r="H24" s="56"/>
      <c r="I24" s="56"/>
      <c r="J24" s="56"/>
      <c r="K24" s="56"/>
      <c r="L24" s="56"/>
      <c r="M24" s="56"/>
      <c r="N24" s="56"/>
    </row>
    <row r="25" spans="1:14" x14ac:dyDescent="0.45">
      <c r="A25" s="57"/>
      <c r="B25" s="58" t="s">
        <v>10</v>
      </c>
      <c r="C25" s="46">
        <f>SUM(C4:C24)</f>
        <v>18853.489999999998</v>
      </c>
      <c r="D25" s="46">
        <f t="shared" ref="D25:N25" si="0">SUM(D4:D24)</f>
        <v>17029.199999999997</v>
      </c>
      <c r="E25" s="46">
        <f t="shared" si="0"/>
        <v>0</v>
      </c>
      <c r="F25" s="46">
        <f t="shared" si="0"/>
        <v>0</v>
      </c>
      <c r="G25" s="46">
        <f t="shared" si="0"/>
        <v>0</v>
      </c>
      <c r="H25" s="46">
        <f t="shared" si="0"/>
        <v>0</v>
      </c>
      <c r="I25" s="46">
        <f t="shared" si="0"/>
        <v>0</v>
      </c>
      <c r="J25" s="46">
        <f t="shared" si="0"/>
        <v>0</v>
      </c>
      <c r="K25" s="46">
        <f t="shared" si="0"/>
        <v>0</v>
      </c>
      <c r="L25" s="46">
        <f t="shared" si="0"/>
        <v>0</v>
      </c>
      <c r="M25" s="46">
        <f t="shared" si="0"/>
        <v>0</v>
      </c>
      <c r="N25" s="46">
        <f t="shared" si="0"/>
        <v>0</v>
      </c>
    </row>
    <row r="26" spans="1:14" x14ac:dyDescent="0.45">
      <c r="A26" s="62"/>
      <c r="B26" s="63"/>
      <c r="C26" s="64"/>
      <c r="D26" s="65"/>
      <c r="E26" s="65"/>
      <c r="F26" s="65"/>
      <c r="G26" s="65"/>
      <c r="H26" s="65"/>
      <c r="I26" s="62"/>
      <c r="J26" s="62"/>
      <c r="K26" s="62"/>
      <c r="L26" s="62"/>
      <c r="M26" s="62"/>
      <c r="N26" s="62"/>
    </row>
    <row r="27" spans="1:14" x14ac:dyDescent="0.45">
      <c r="B27" s="63"/>
      <c r="C27" s="64"/>
      <c r="D27" s="65"/>
      <c r="E27" s="65"/>
      <c r="F27" s="65"/>
      <c r="G27" s="65"/>
      <c r="H27" s="65"/>
      <c r="I27" s="62"/>
      <c r="J27" s="62"/>
      <c r="K27" s="62"/>
      <c r="L27" s="62"/>
      <c r="M27" s="62"/>
      <c r="N27" s="62"/>
    </row>
    <row r="28" spans="1:14" x14ac:dyDescent="0.45">
      <c r="A28" s="63"/>
      <c r="B28" s="64"/>
      <c r="C28" s="65"/>
      <c r="D28" s="65"/>
      <c r="E28" s="66"/>
      <c r="F28" s="65"/>
      <c r="G28" s="65"/>
      <c r="H28" s="62"/>
      <c r="I28" s="62"/>
      <c r="J28" s="62"/>
      <c r="K28" s="62"/>
      <c r="L28" s="62"/>
      <c r="M28" s="62"/>
      <c r="N28" s="62"/>
    </row>
    <row r="29" spans="1:14" x14ac:dyDescent="0.45">
      <c r="A29" s="63"/>
      <c r="B29" s="64"/>
      <c r="C29" s="65"/>
      <c r="D29" s="65"/>
      <c r="E29" s="65"/>
      <c r="F29" s="65"/>
      <c r="G29" s="65"/>
      <c r="H29" s="62"/>
      <c r="I29" s="62"/>
      <c r="J29" s="62"/>
      <c r="K29" s="62"/>
      <c r="L29" s="62"/>
      <c r="M29" s="62"/>
      <c r="N29" s="62"/>
    </row>
    <row r="30" spans="1:14" x14ac:dyDescent="0.45">
      <c r="A30" s="63"/>
      <c r="B30" s="64"/>
      <c r="C30" s="65"/>
      <c r="D30" s="65"/>
      <c r="E30" s="65"/>
      <c r="F30" s="65"/>
      <c r="G30" s="65"/>
      <c r="H30" s="62"/>
      <c r="I30" s="62"/>
      <c r="J30" s="62"/>
      <c r="K30" s="62"/>
      <c r="L30" s="62"/>
      <c r="M30" s="62"/>
      <c r="N30" s="62"/>
    </row>
    <row r="31" spans="1:14" x14ac:dyDescent="0.45">
      <c r="A31" s="63"/>
      <c r="B31" s="64"/>
      <c r="C31" s="62"/>
      <c r="D31" s="62"/>
      <c r="E31" s="62"/>
      <c r="F31" s="62"/>
      <c r="G31" s="65"/>
      <c r="H31" s="62"/>
      <c r="I31" s="62"/>
      <c r="J31" s="62"/>
      <c r="K31" s="62"/>
      <c r="L31" s="62"/>
      <c r="M31" s="62"/>
      <c r="N31" s="62"/>
    </row>
    <row r="32" spans="1:14" x14ac:dyDescent="0.45">
      <c r="A32" s="62"/>
      <c r="B32" s="64"/>
      <c r="C32" s="62"/>
      <c r="D32" s="62"/>
      <c r="E32" s="62"/>
      <c r="F32" s="62"/>
      <c r="G32" s="65"/>
      <c r="H32" s="62"/>
      <c r="I32" s="62"/>
      <c r="J32" s="62"/>
      <c r="K32" s="62"/>
      <c r="L32" s="62"/>
      <c r="M32" s="62"/>
      <c r="N32" s="62"/>
    </row>
    <row r="33" spans="1:14" x14ac:dyDescent="0.45">
      <c r="A33" s="62"/>
      <c r="B33" s="64"/>
      <c r="C33" s="62"/>
      <c r="D33" s="62"/>
      <c r="E33" s="62"/>
      <c r="F33" s="62"/>
      <c r="G33" s="65"/>
      <c r="H33" s="62"/>
      <c r="I33" s="62"/>
      <c r="J33" s="62"/>
      <c r="K33" s="62"/>
      <c r="L33" s="62"/>
      <c r="M33" s="62"/>
      <c r="N33" s="62"/>
    </row>
    <row r="34" spans="1:14" x14ac:dyDescent="0.45">
      <c r="A34" s="62"/>
      <c r="B34" s="63"/>
      <c r="C34" s="67"/>
      <c r="D34" s="67">
        <f t="shared" ref="D34:G34" si="1">SUM(D19:D33)</f>
        <v>22735.199999999997</v>
      </c>
      <c r="E34" s="67">
        <f t="shared" si="1"/>
        <v>0</v>
      </c>
      <c r="F34" s="67">
        <f t="shared" si="1"/>
        <v>0</v>
      </c>
      <c r="G34" s="67">
        <f t="shared" si="1"/>
        <v>0</v>
      </c>
      <c r="H34" s="62"/>
      <c r="I34" s="62"/>
      <c r="J34" s="62"/>
      <c r="K34" s="62"/>
      <c r="L34" s="62"/>
      <c r="M34" s="62"/>
      <c r="N34" s="62"/>
    </row>
    <row r="36" spans="1:14" x14ac:dyDescent="0.45">
      <c r="A36" s="22" t="s">
        <v>63</v>
      </c>
    </row>
    <row r="37" spans="1:14" ht="21.75" thickBot="1" x14ac:dyDescent="0.5"/>
    <row r="38" spans="1:14" x14ac:dyDescent="0.45">
      <c r="A38" s="37" t="s">
        <v>24</v>
      </c>
      <c r="B38" s="38" t="s">
        <v>25</v>
      </c>
      <c r="C38" s="39" t="s">
        <v>26</v>
      </c>
      <c r="D38" s="39" t="s">
        <v>27</v>
      </c>
      <c r="E38" s="39" t="s">
        <v>28</v>
      </c>
      <c r="F38" s="39" t="s">
        <v>29</v>
      </c>
      <c r="G38" s="39" t="s">
        <v>30</v>
      </c>
      <c r="H38" s="39" t="s">
        <v>31</v>
      </c>
      <c r="I38" s="39" t="s">
        <v>32</v>
      </c>
      <c r="J38" s="39" t="s">
        <v>33</v>
      </c>
      <c r="K38" s="39" t="s">
        <v>34</v>
      </c>
      <c r="L38" s="39" t="s">
        <v>35</v>
      </c>
      <c r="M38" s="39" t="s">
        <v>36</v>
      </c>
      <c r="N38" s="38" t="s">
        <v>37</v>
      </c>
    </row>
    <row r="39" spans="1:14" x14ac:dyDescent="0.45">
      <c r="A39" s="40">
        <v>1</v>
      </c>
      <c r="B39" s="48" t="s">
        <v>22</v>
      </c>
      <c r="C39" s="74">
        <v>667.4</v>
      </c>
      <c r="D39" s="42">
        <v>539</v>
      </c>
      <c r="E39" s="45"/>
      <c r="F39" s="45"/>
      <c r="G39" s="45"/>
      <c r="H39" s="40"/>
      <c r="I39" s="40"/>
      <c r="J39" s="40"/>
      <c r="K39" s="40"/>
      <c r="L39" s="40"/>
      <c r="M39" s="40"/>
      <c r="N39" s="40"/>
    </row>
    <row r="40" spans="1:14" x14ac:dyDescent="0.45">
      <c r="A40" s="40">
        <v>2</v>
      </c>
      <c r="B40" s="48" t="s">
        <v>21</v>
      </c>
      <c r="C40" s="74">
        <v>1121.8599999999999</v>
      </c>
      <c r="D40" s="42">
        <v>1960</v>
      </c>
      <c r="E40" s="45"/>
      <c r="F40" s="45"/>
      <c r="G40" s="45"/>
      <c r="H40" s="40"/>
      <c r="I40" s="40"/>
      <c r="J40" s="40"/>
      <c r="K40" s="40"/>
      <c r="L40" s="40"/>
      <c r="M40" s="40"/>
      <c r="N40" s="40"/>
    </row>
    <row r="41" spans="1:14" x14ac:dyDescent="0.45">
      <c r="A41" s="40"/>
      <c r="B41" s="48"/>
      <c r="C41" s="45"/>
      <c r="D41" s="45"/>
      <c r="E41" s="45"/>
      <c r="F41" s="45"/>
      <c r="G41" s="45"/>
      <c r="H41" s="40"/>
      <c r="I41" s="40"/>
      <c r="J41" s="40"/>
      <c r="K41" s="40"/>
      <c r="L41" s="40"/>
      <c r="M41" s="40"/>
      <c r="N41" s="40"/>
    </row>
    <row r="42" spans="1:14" x14ac:dyDescent="0.45">
      <c r="A42" s="40"/>
      <c r="B42" s="48"/>
      <c r="C42" s="45"/>
      <c r="D42" s="45"/>
      <c r="E42" s="45"/>
      <c r="F42" s="45"/>
      <c r="G42" s="45"/>
      <c r="H42" s="40"/>
      <c r="I42" s="40"/>
      <c r="J42" s="40"/>
      <c r="K42" s="40"/>
      <c r="L42" s="40"/>
      <c r="M42" s="40"/>
      <c r="N42" s="40"/>
    </row>
    <row r="43" spans="1:14" x14ac:dyDescent="0.45">
      <c r="A43" s="40"/>
      <c r="B43" s="48"/>
      <c r="C43" s="45"/>
      <c r="D43" s="45"/>
      <c r="E43" s="45"/>
      <c r="F43" s="45"/>
      <c r="G43" s="45"/>
      <c r="H43" s="40"/>
      <c r="I43" s="40"/>
      <c r="J43" s="40"/>
      <c r="K43" s="40"/>
      <c r="L43" s="40"/>
      <c r="M43" s="40"/>
      <c r="N43" s="40"/>
    </row>
    <row r="44" spans="1:14" x14ac:dyDescent="0.45">
      <c r="A44" s="40"/>
      <c r="B44" s="48"/>
      <c r="C44" s="45"/>
      <c r="D44" s="45"/>
      <c r="E44" s="45"/>
      <c r="F44" s="45"/>
      <c r="G44" s="45"/>
      <c r="H44" s="40"/>
      <c r="I44" s="40"/>
      <c r="J44" s="40"/>
      <c r="K44" s="40"/>
      <c r="L44" s="40"/>
      <c r="M44" s="40"/>
      <c r="N44" s="40"/>
    </row>
    <row r="45" spans="1:14" x14ac:dyDescent="0.45">
      <c r="A45" s="40"/>
      <c r="B45" s="48"/>
      <c r="C45" s="45"/>
      <c r="D45" s="45"/>
      <c r="E45" s="45"/>
      <c r="F45" s="45"/>
      <c r="G45" s="45"/>
      <c r="H45" s="40"/>
      <c r="I45" s="40"/>
      <c r="J45" s="40"/>
      <c r="K45" s="40"/>
      <c r="L45" s="40"/>
      <c r="M45" s="40"/>
      <c r="N45" s="40"/>
    </row>
    <row r="46" spans="1:14" x14ac:dyDescent="0.45">
      <c r="A46" s="40"/>
      <c r="B46" s="48"/>
      <c r="C46" s="45"/>
      <c r="D46" s="45"/>
      <c r="E46" s="45"/>
      <c r="F46" s="45"/>
      <c r="G46" s="45"/>
      <c r="H46" s="40"/>
      <c r="I46" s="40"/>
      <c r="J46" s="40"/>
      <c r="K46" s="40"/>
      <c r="L46" s="40"/>
      <c r="M46" s="40"/>
      <c r="N46" s="40"/>
    </row>
    <row r="47" spans="1:14" x14ac:dyDescent="0.45">
      <c r="A47" s="68"/>
      <c r="B47" s="40" t="s">
        <v>10</v>
      </c>
      <c r="C47" s="43">
        <f>C39+C40</f>
        <v>1789.2599999999998</v>
      </c>
      <c r="D47" s="43">
        <f t="shared" ref="D47:F47" si="2">D39+D40</f>
        <v>2499</v>
      </c>
      <c r="E47" s="43">
        <f t="shared" si="2"/>
        <v>0</v>
      </c>
      <c r="F47" s="43">
        <f t="shared" si="2"/>
        <v>0</v>
      </c>
      <c r="G47" s="46"/>
      <c r="H47" s="46"/>
      <c r="I47" s="37"/>
      <c r="J47" s="37"/>
      <c r="K47" s="37"/>
      <c r="L47" s="37"/>
      <c r="M47" s="37"/>
      <c r="N47" s="37"/>
    </row>
    <row r="48" spans="1:14" x14ac:dyDescent="0.45">
      <c r="C48" s="72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H21" sqref="H21"/>
    </sheetView>
  </sheetViews>
  <sheetFormatPr defaultRowHeight="21" x14ac:dyDescent="0.45"/>
  <cols>
    <col min="1" max="1" width="9" style="22"/>
    <col min="2" max="2" width="18.125" style="22" customWidth="1"/>
    <col min="3" max="3" width="11.25" style="22" customWidth="1"/>
    <col min="4" max="4" width="13" style="22" customWidth="1"/>
    <col min="5" max="5" width="13.375" style="22" customWidth="1"/>
    <col min="6" max="6" width="16.25" style="22" customWidth="1"/>
    <col min="7" max="7" width="15.875" style="22" customWidth="1"/>
    <col min="8" max="8" width="13.25" style="22" customWidth="1"/>
    <col min="9" max="14" width="15.25" style="22" customWidth="1"/>
    <col min="15" max="16384" width="9" style="22"/>
  </cols>
  <sheetData>
    <row r="1" spans="1:14" x14ac:dyDescent="0.45">
      <c r="A1" s="22" t="s">
        <v>62</v>
      </c>
    </row>
    <row r="2" spans="1:14" ht="21.75" thickBot="1" x14ac:dyDescent="0.5"/>
    <row r="3" spans="1:14" x14ac:dyDescent="0.45">
      <c r="A3" s="37" t="s">
        <v>24</v>
      </c>
      <c r="B3" s="38" t="s">
        <v>25</v>
      </c>
      <c r="C3" s="39" t="s">
        <v>26</v>
      </c>
      <c r="D3" s="39" t="s">
        <v>27</v>
      </c>
      <c r="E3" s="39" t="s">
        <v>28</v>
      </c>
      <c r="F3" s="39" t="s">
        <v>29</v>
      </c>
      <c r="G3" s="39" t="s">
        <v>30</v>
      </c>
      <c r="H3" s="39" t="s">
        <v>31</v>
      </c>
      <c r="I3" s="39" t="s">
        <v>32</v>
      </c>
      <c r="J3" s="39" t="s">
        <v>33</v>
      </c>
      <c r="K3" s="39" t="s">
        <v>34</v>
      </c>
      <c r="L3" s="39" t="s">
        <v>35</v>
      </c>
      <c r="M3" s="39" t="s">
        <v>36</v>
      </c>
      <c r="N3" s="38" t="s">
        <v>37</v>
      </c>
    </row>
    <row r="4" spans="1:14" x14ac:dyDescent="0.45">
      <c r="A4" s="40">
        <v>1</v>
      </c>
      <c r="B4" s="41" t="s">
        <v>38</v>
      </c>
      <c r="C4" s="45"/>
      <c r="D4" s="45"/>
      <c r="E4" s="45"/>
      <c r="F4" s="45"/>
      <c r="G4" s="45"/>
      <c r="H4" s="40"/>
      <c r="I4" s="40"/>
      <c r="J4" s="40"/>
      <c r="K4" s="40"/>
      <c r="L4" s="40"/>
      <c r="M4" s="40"/>
      <c r="N4" s="40"/>
    </row>
    <row r="5" spans="1:14" x14ac:dyDescent="0.45">
      <c r="A5" s="40">
        <v>2</v>
      </c>
      <c r="B5" s="41" t="s">
        <v>39</v>
      </c>
      <c r="C5" s="45"/>
      <c r="D5" s="42">
        <v>4091</v>
      </c>
      <c r="E5" s="45"/>
      <c r="F5" s="45"/>
      <c r="G5" s="45"/>
      <c r="H5" s="40"/>
      <c r="I5" s="40"/>
      <c r="J5" s="40"/>
      <c r="K5" s="40"/>
      <c r="L5" s="40"/>
      <c r="M5" s="40"/>
      <c r="N5" s="40"/>
    </row>
    <row r="6" spans="1:14" x14ac:dyDescent="0.45">
      <c r="A6" s="40">
        <v>3</v>
      </c>
      <c r="B6" s="41" t="s">
        <v>40</v>
      </c>
      <c r="C6" s="45"/>
      <c r="D6" s="42">
        <v>7319</v>
      </c>
      <c r="E6" s="45"/>
      <c r="F6" s="45"/>
      <c r="G6" s="45"/>
      <c r="H6" s="40"/>
      <c r="I6" s="40"/>
      <c r="J6" s="40"/>
      <c r="K6" s="40"/>
      <c r="L6" s="40"/>
      <c r="M6" s="40"/>
      <c r="N6" s="40"/>
    </row>
    <row r="7" spans="1:14" x14ac:dyDescent="0.45">
      <c r="A7" s="40">
        <v>4</v>
      </c>
      <c r="B7" s="41" t="s">
        <v>41</v>
      </c>
      <c r="C7" s="45"/>
      <c r="D7" s="42"/>
      <c r="E7" s="45"/>
      <c r="F7" s="45"/>
      <c r="G7" s="45"/>
      <c r="H7" s="40"/>
      <c r="I7" s="40"/>
      <c r="J7" s="40"/>
      <c r="K7" s="40"/>
      <c r="L7" s="40"/>
      <c r="M7" s="40"/>
      <c r="N7" s="40"/>
    </row>
    <row r="8" spans="1:14" x14ac:dyDescent="0.45">
      <c r="A8" s="40">
        <v>5</v>
      </c>
      <c r="B8" s="41" t="s">
        <v>42</v>
      </c>
      <c r="C8" s="42">
        <v>1800</v>
      </c>
      <c r="D8" s="42">
        <v>3002.5</v>
      </c>
      <c r="E8" s="45"/>
      <c r="F8" s="45"/>
      <c r="G8" s="45"/>
      <c r="H8" s="40"/>
      <c r="I8" s="40"/>
      <c r="J8" s="40"/>
      <c r="K8" s="40"/>
      <c r="L8" s="40"/>
      <c r="M8" s="40"/>
      <c r="N8" s="40"/>
    </row>
    <row r="9" spans="1:14" x14ac:dyDescent="0.45">
      <c r="A9" s="40">
        <v>6</v>
      </c>
      <c r="B9" s="41" t="s">
        <v>43</v>
      </c>
      <c r="C9" s="45"/>
      <c r="D9" s="42"/>
      <c r="E9" s="45"/>
      <c r="F9" s="45"/>
      <c r="G9" s="45"/>
      <c r="H9" s="40"/>
      <c r="I9" s="40"/>
      <c r="J9" s="40"/>
      <c r="K9" s="40"/>
      <c r="L9" s="40"/>
      <c r="M9" s="40"/>
      <c r="N9" s="40"/>
    </row>
    <row r="10" spans="1:14" x14ac:dyDescent="0.45">
      <c r="A10" s="40">
        <v>7</v>
      </c>
      <c r="B10" s="41" t="s">
        <v>44</v>
      </c>
      <c r="C10" s="45"/>
      <c r="D10" s="42"/>
      <c r="E10" s="45"/>
      <c r="F10" s="45"/>
      <c r="G10" s="45"/>
      <c r="H10" s="40"/>
      <c r="I10" s="40"/>
      <c r="J10" s="40"/>
      <c r="K10" s="40"/>
      <c r="L10" s="40"/>
      <c r="M10" s="40"/>
      <c r="N10" s="40"/>
    </row>
    <row r="11" spans="1:14" x14ac:dyDescent="0.45">
      <c r="A11" s="40">
        <v>8</v>
      </c>
      <c r="B11" s="41" t="s">
        <v>45</v>
      </c>
      <c r="C11" s="45"/>
      <c r="D11" s="42"/>
      <c r="E11" s="45"/>
      <c r="F11" s="45"/>
      <c r="G11" s="45"/>
      <c r="H11" s="40"/>
      <c r="I11" s="40"/>
      <c r="J11" s="40"/>
      <c r="K11" s="40"/>
      <c r="L11" s="40"/>
      <c r="M11" s="40"/>
      <c r="N11" s="40"/>
    </row>
    <row r="12" spans="1:14" x14ac:dyDescent="0.45">
      <c r="A12" s="40">
        <v>9</v>
      </c>
      <c r="B12" s="41" t="s">
        <v>46</v>
      </c>
      <c r="C12" s="45"/>
      <c r="D12" s="42">
        <v>6521.88</v>
      </c>
      <c r="E12" s="45"/>
      <c r="F12" s="45"/>
      <c r="G12" s="45"/>
      <c r="H12" s="40"/>
      <c r="I12" s="40"/>
      <c r="J12" s="40"/>
      <c r="K12" s="40"/>
      <c r="L12" s="40"/>
      <c r="M12" s="40"/>
      <c r="N12" s="40"/>
    </row>
    <row r="13" spans="1:14" x14ac:dyDescent="0.45">
      <c r="A13" s="40">
        <v>10</v>
      </c>
      <c r="B13" s="48" t="s">
        <v>47</v>
      </c>
      <c r="C13" s="45"/>
      <c r="D13" s="42"/>
      <c r="E13" s="45"/>
      <c r="F13" s="45"/>
      <c r="G13" s="45"/>
      <c r="H13" s="40"/>
      <c r="I13" s="40"/>
      <c r="J13" s="40"/>
      <c r="K13" s="40"/>
      <c r="L13" s="40"/>
      <c r="M13" s="40"/>
      <c r="N13" s="40"/>
    </row>
    <row r="14" spans="1:14" x14ac:dyDescent="0.45">
      <c r="A14" s="40">
        <v>11</v>
      </c>
      <c r="B14" s="41" t="s">
        <v>48</v>
      </c>
      <c r="C14" s="45"/>
      <c r="D14" s="42"/>
      <c r="E14" s="45"/>
      <c r="F14" s="45"/>
      <c r="G14" s="45"/>
      <c r="H14" s="40"/>
      <c r="I14" s="40"/>
      <c r="J14" s="40"/>
      <c r="K14" s="40"/>
      <c r="L14" s="40"/>
      <c r="M14" s="40"/>
      <c r="N14" s="40"/>
    </row>
    <row r="15" spans="1:14" x14ac:dyDescent="0.45">
      <c r="A15" s="40">
        <v>12</v>
      </c>
      <c r="B15" s="41" t="s">
        <v>49</v>
      </c>
      <c r="C15" s="45"/>
      <c r="D15" s="42"/>
      <c r="E15" s="45"/>
      <c r="F15" s="45"/>
      <c r="G15" s="45"/>
      <c r="H15" s="40"/>
      <c r="I15" s="40"/>
      <c r="J15" s="40"/>
      <c r="K15" s="40"/>
      <c r="L15" s="40"/>
      <c r="M15" s="40"/>
      <c r="N15" s="40"/>
    </row>
    <row r="16" spans="1:14" x14ac:dyDescent="0.45">
      <c r="A16" s="40">
        <v>13</v>
      </c>
      <c r="B16" s="41" t="s">
        <v>50</v>
      </c>
      <c r="C16" s="45"/>
      <c r="D16" s="42">
        <v>10489.38</v>
      </c>
      <c r="E16" s="45"/>
      <c r="F16" s="45"/>
      <c r="G16" s="45"/>
      <c r="H16" s="40"/>
      <c r="I16" s="40"/>
      <c r="J16" s="40"/>
      <c r="K16" s="40"/>
      <c r="L16" s="40"/>
      <c r="M16" s="40"/>
      <c r="N16" s="40"/>
    </row>
    <row r="17" spans="1:14" x14ac:dyDescent="0.45">
      <c r="A17" s="40">
        <v>14</v>
      </c>
      <c r="B17" s="41" t="s">
        <v>51</v>
      </c>
      <c r="C17" s="45"/>
      <c r="D17" s="42">
        <v>5427.88</v>
      </c>
      <c r="E17" s="45"/>
      <c r="F17" s="45"/>
      <c r="G17" s="45"/>
      <c r="H17" s="40"/>
      <c r="I17" s="40"/>
      <c r="J17" s="40"/>
      <c r="K17" s="40"/>
      <c r="L17" s="40"/>
      <c r="M17" s="40"/>
      <c r="N17" s="40"/>
    </row>
    <row r="18" spans="1:14" x14ac:dyDescent="0.45">
      <c r="A18" s="40">
        <v>15</v>
      </c>
      <c r="B18" s="41" t="s">
        <v>52</v>
      </c>
      <c r="C18" s="45"/>
      <c r="D18" s="42">
        <v>4219</v>
      </c>
      <c r="E18" s="45"/>
      <c r="F18" s="45"/>
      <c r="G18" s="45"/>
      <c r="H18" s="40"/>
      <c r="I18" s="40"/>
      <c r="J18" s="40"/>
      <c r="K18" s="40"/>
      <c r="L18" s="40"/>
      <c r="M18" s="40"/>
      <c r="N18" s="40"/>
    </row>
    <row r="19" spans="1:14" x14ac:dyDescent="0.45">
      <c r="A19" s="40">
        <v>16</v>
      </c>
      <c r="B19" s="49" t="s">
        <v>53</v>
      </c>
      <c r="C19" s="46"/>
      <c r="D19" s="46"/>
      <c r="E19" s="46"/>
      <c r="F19" s="46"/>
      <c r="G19" s="50"/>
      <c r="H19" s="37"/>
      <c r="I19" s="37"/>
      <c r="J19" s="37"/>
      <c r="K19" s="37"/>
      <c r="L19" s="37"/>
      <c r="M19" s="37"/>
      <c r="N19" s="37"/>
    </row>
    <row r="20" spans="1:14" x14ac:dyDescent="0.45">
      <c r="A20" s="40">
        <v>17</v>
      </c>
      <c r="B20" s="49" t="s">
        <v>54</v>
      </c>
      <c r="C20" s="46"/>
      <c r="D20" s="46">
        <v>2996.5</v>
      </c>
      <c r="E20" s="46"/>
      <c r="F20" s="46"/>
      <c r="G20" s="50"/>
      <c r="H20" s="37"/>
      <c r="I20" s="37"/>
      <c r="J20" s="37"/>
      <c r="K20" s="37"/>
      <c r="L20" s="37"/>
      <c r="M20" s="37"/>
      <c r="N20" s="37"/>
    </row>
    <row r="21" spans="1:14" x14ac:dyDescent="0.45">
      <c r="A21" s="40">
        <v>18</v>
      </c>
      <c r="B21" s="49" t="s">
        <v>55</v>
      </c>
      <c r="C21" s="46"/>
      <c r="D21" s="46">
        <v>5195</v>
      </c>
      <c r="E21" s="46"/>
      <c r="F21" s="46"/>
      <c r="G21" s="50"/>
      <c r="H21" s="37"/>
      <c r="I21" s="37"/>
      <c r="J21" s="37"/>
      <c r="K21" s="37"/>
      <c r="L21" s="37"/>
      <c r="M21" s="37"/>
      <c r="N21" s="37"/>
    </row>
    <row r="22" spans="1:14" x14ac:dyDescent="0.45">
      <c r="A22" s="40">
        <v>19</v>
      </c>
      <c r="B22" s="49" t="s">
        <v>56</v>
      </c>
      <c r="C22" s="46"/>
      <c r="D22" s="46"/>
      <c r="E22" s="46"/>
      <c r="F22" s="46"/>
      <c r="G22" s="50"/>
      <c r="H22" s="37"/>
      <c r="I22" s="37"/>
      <c r="J22" s="37"/>
      <c r="K22" s="37"/>
      <c r="L22" s="37"/>
      <c r="M22" s="37"/>
      <c r="N22" s="37"/>
    </row>
    <row r="23" spans="1:14" x14ac:dyDescent="0.45">
      <c r="A23" s="40">
        <v>20</v>
      </c>
      <c r="B23" s="49" t="s">
        <v>57</v>
      </c>
      <c r="C23" s="46"/>
      <c r="D23" s="46"/>
      <c r="E23" s="51"/>
      <c r="F23" s="46"/>
      <c r="G23" s="50"/>
      <c r="H23" s="37"/>
      <c r="I23" s="37"/>
      <c r="J23" s="37"/>
      <c r="K23" s="37"/>
      <c r="L23" s="37"/>
      <c r="M23" s="37"/>
      <c r="N23" s="37"/>
    </row>
    <row r="24" spans="1:14" x14ac:dyDescent="0.45">
      <c r="A24" s="52">
        <v>21</v>
      </c>
      <c r="B24" s="53" t="s">
        <v>58</v>
      </c>
      <c r="C24" s="54">
        <v>2545.94</v>
      </c>
      <c r="D24" s="54"/>
      <c r="E24" s="54"/>
      <c r="F24" s="54"/>
      <c r="G24" s="55"/>
      <c r="H24" s="56"/>
      <c r="I24" s="56"/>
      <c r="J24" s="56"/>
      <c r="K24" s="56"/>
      <c r="L24" s="56"/>
      <c r="M24" s="56"/>
      <c r="N24" s="56"/>
    </row>
    <row r="25" spans="1:14" x14ac:dyDescent="0.45">
      <c r="A25" s="57"/>
      <c r="B25" s="58" t="s">
        <v>10</v>
      </c>
      <c r="C25" s="46">
        <f>SUM(C4:C24)</f>
        <v>4345.9400000000005</v>
      </c>
      <c r="D25" s="46">
        <f t="shared" ref="D25:N25" si="0">SUM(D4:D24)</f>
        <v>49262.14</v>
      </c>
      <c r="E25" s="46">
        <f t="shared" si="0"/>
        <v>0</v>
      </c>
      <c r="F25" s="46">
        <f t="shared" si="0"/>
        <v>0</v>
      </c>
      <c r="G25" s="46">
        <f t="shared" si="0"/>
        <v>0</v>
      </c>
      <c r="H25" s="46">
        <f t="shared" si="0"/>
        <v>0</v>
      </c>
      <c r="I25" s="46">
        <f t="shared" si="0"/>
        <v>0</v>
      </c>
      <c r="J25" s="46">
        <f t="shared" si="0"/>
        <v>0</v>
      </c>
      <c r="K25" s="46">
        <f t="shared" si="0"/>
        <v>0</v>
      </c>
      <c r="L25" s="46">
        <f t="shared" si="0"/>
        <v>0</v>
      </c>
      <c r="M25" s="46">
        <f t="shared" si="0"/>
        <v>0</v>
      </c>
      <c r="N25" s="46">
        <f t="shared" si="0"/>
        <v>0</v>
      </c>
    </row>
    <row r="26" spans="1:14" x14ac:dyDescent="0.45">
      <c r="A26" s="62"/>
      <c r="B26" s="63"/>
      <c r="C26" s="64"/>
      <c r="D26" s="65"/>
      <c r="E26" s="65"/>
      <c r="F26" s="65"/>
      <c r="G26" s="65"/>
      <c r="H26" s="65"/>
      <c r="I26" s="62"/>
      <c r="J26" s="62"/>
      <c r="K26" s="62"/>
      <c r="L26" s="62"/>
      <c r="M26" s="62"/>
      <c r="N26" s="62"/>
    </row>
    <row r="27" spans="1:14" x14ac:dyDescent="0.45">
      <c r="B27" s="63"/>
      <c r="C27" s="64"/>
      <c r="D27" s="65"/>
      <c r="E27" s="65"/>
      <c r="F27" s="65"/>
      <c r="G27" s="65"/>
      <c r="H27" s="65"/>
      <c r="I27" s="62"/>
      <c r="J27" s="62"/>
      <c r="K27" s="62"/>
      <c r="L27" s="62"/>
      <c r="M27" s="62"/>
      <c r="N27" s="62"/>
    </row>
    <row r="30" spans="1:14" x14ac:dyDescent="0.45">
      <c r="A30" s="22" t="s">
        <v>63</v>
      </c>
    </row>
    <row r="31" spans="1:14" ht="21.75" thickBot="1" x14ac:dyDescent="0.5"/>
    <row r="32" spans="1:14" x14ac:dyDescent="0.45">
      <c r="A32" s="37" t="s">
        <v>24</v>
      </c>
      <c r="B32" s="38" t="s">
        <v>25</v>
      </c>
      <c r="C32" s="39" t="s">
        <v>26</v>
      </c>
      <c r="D32" s="39" t="s">
        <v>27</v>
      </c>
      <c r="E32" s="39" t="s">
        <v>28</v>
      </c>
      <c r="F32" s="39" t="s">
        <v>29</v>
      </c>
      <c r="G32" s="39" t="s">
        <v>30</v>
      </c>
      <c r="H32" s="39" t="s">
        <v>31</v>
      </c>
      <c r="I32" s="39" t="s">
        <v>32</v>
      </c>
      <c r="J32" s="39" t="s">
        <v>33</v>
      </c>
      <c r="K32" s="39" t="s">
        <v>34</v>
      </c>
      <c r="L32" s="39" t="s">
        <v>35</v>
      </c>
      <c r="M32" s="39" t="s">
        <v>36</v>
      </c>
      <c r="N32" s="38" t="s">
        <v>37</v>
      </c>
    </row>
    <row r="33" spans="1:14" x14ac:dyDescent="0.45">
      <c r="A33" s="40">
        <v>1</v>
      </c>
      <c r="B33" s="48" t="s">
        <v>22</v>
      </c>
      <c r="C33" s="45"/>
      <c r="D33" s="45"/>
      <c r="E33" s="45"/>
      <c r="F33" s="45"/>
      <c r="G33" s="45"/>
      <c r="H33" s="40"/>
      <c r="I33" s="40"/>
      <c r="J33" s="40"/>
      <c r="K33" s="40"/>
      <c r="L33" s="40"/>
      <c r="M33" s="40"/>
      <c r="N33" s="40"/>
    </row>
    <row r="34" spans="1:14" x14ac:dyDescent="0.45">
      <c r="A34" s="40">
        <v>2</v>
      </c>
      <c r="B34" s="48" t="s">
        <v>21</v>
      </c>
      <c r="C34" s="45"/>
      <c r="D34" s="42">
        <v>8222.3799999999992</v>
      </c>
      <c r="E34" s="45"/>
      <c r="F34" s="45"/>
      <c r="G34" s="45"/>
      <c r="H34" s="40"/>
      <c r="I34" s="40"/>
      <c r="J34" s="40"/>
      <c r="K34" s="40"/>
      <c r="L34" s="40"/>
      <c r="M34" s="40"/>
      <c r="N34" s="40"/>
    </row>
    <row r="35" spans="1:14" x14ac:dyDescent="0.45">
      <c r="A35" s="40"/>
      <c r="B35" s="48"/>
      <c r="C35" s="45"/>
      <c r="D35" s="45"/>
      <c r="E35" s="45"/>
      <c r="F35" s="45"/>
      <c r="G35" s="45"/>
      <c r="H35" s="40"/>
      <c r="I35" s="40"/>
      <c r="J35" s="40"/>
      <c r="K35" s="40"/>
      <c r="L35" s="40"/>
      <c r="M35" s="40"/>
      <c r="N35" s="40"/>
    </row>
    <row r="36" spans="1:14" x14ac:dyDescent="0.45">
      <c r="A36" s="40"/>
      <c r="B36" s="48"/>
      <c r="C36" s="45"/>
      <c r="D36" s="45"/>
      <c r="E36" s="45"/>
      <c r="F36" s="45"/>
      <c r="G36" s="45"/>
      <c r="H36" s="40"/>
      <c r="I36" s="40"/>
      <c r="J36" s="40"/>
      <c r="K36" s="40"/>
      <c r="L36" s="40"/>
      <c r="M36" s="40"/>
      <c r="N36" s="40"/>
    </row>
    <row r="37" spans="1:14" x14ac:dyDescent="0.45">
      <c r="A37" s="40"/>
      <c r="B37" s="48"/>
      <c r="C37" s="45"/>
      <c r="D37" s="45"/>
      <c r="E37" s="45"/>
      <c r="F37" s="45"/>
      <c r="G37" s="45"/>
      <c r="H37" s="40"/>
      <c r="I37" s="40"/>
      <c r="J37" s="40"/>
      <c r="K37" s="40"/>
      <c r="L37" s="40"/>
      <c r="M37" s="40"/>
      <c r="N37" s="40"/>
    </row>
    <row r="38" spans="1:14" x14ac:dyDescent="0.45">
      <c r="A38" s="40"/>
      <c r="B38" s="48"/>
      <c r="C38" s="45"/>
      <c r="D38" s="45"/>
      <c r="E38" s="45"/>
      <c r="F38" s="45"/>
      <c r="G38" s="45"/>
      <c r="H38" s="40"/>
      <c r="I38" s="40"/>
      <c r="J38" s="40"/>
      <c r="K38" s="40"/>
      <c r="L38" s="40"/>
      <c r="M38" s="40"/>
      <c r="N38" s="40"/>
    </row>
    <row r="39" spans="1:14" x14ac:dyDescent="0.45">
      <c r="A39" s="40"/>
      <c r="B39" s="48"/>
      <c r="C39" s="45"/>
      <c r="D39" s="45"/>
      <c r="E39" s="45"/>
      <c r="F39" s="45"/>
      <c r="G39" s="45"/>
      <c r="H39" s="40"/>
      <c r="I39" s="40"/>
      <c r="J39" s="40"/>
      <c r="K39" s="40"/>
      <c r="L39" s="40"/>
      <c r="M39" s="40"/>
      <c r="N39" s="40"/>
    </row>
    <row r="40" spans="1:14" x14ac:dyDescent="0.45">
      <c r="A40" s="40"/>
      <c r="B40" s="48"/>
      <c r="C40" s="45"/>
      <c r="D40" s="45"/>
      <c r="E40" s="45"/>
      <c r="F40" s="45"/>
      <c r="G40" s="45"/>
      <c r="H40" s="40"/>
      <c r="I40" s="40"/>
      <c r="J40" s="40"/>
      <c r="K40" s="40"/>
      <c r="L40" s="40"/>
      <c r="M40" s="40"/>
      <c r="N40" s="40"/>
    </row>
    <row r="41" spans="1:14" x14ac:dyDescent="0.45">
      <c r="A41" s="68"/>
      <c r="B41" s="40" t="s">
        <v>10</v>
      </c>
      <c r="C41" s="69"/>
      <c r="D41" s="46"/>
      <c r="E41" s="46"/>
      <c r="F41" s="46"/>
      <c r="G41" s="46"/>
      <c r="H41" s="46"/>
      <c r="I41" s="37"/>
      <c r="J41" s="37"/>
      <c r="K41" s="37"/>
      <c r="L41" s="37"/>
      <c r="M41" s="37"/>
      <c r="N41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หนี้สินเครือข่าย</vt:lpstr>
      <vt:lpstr>ระยเวลาชำระหนี้</vt:lpstr>
      <vt:lpstr>วัสดุคงคลัง</vt:lpstr>
      <vt:lpstr>วัสดุใช้ไปรพ.</vt:lpstr>
      <vt:lpstr>ระยะเวลาคงคลังวัสดุ</vt:lpstr>
      <vt:lpstr>สนับสนุนยาให้รพ.สต.</vt:lpstr>
      <vt:lpstr>สนับสนุนวมย.ให้ลูกข่าย</vt:lpstr>
      <vt:lpstr>สนับสนุนวิทย์รพ.สต.</vt:lpstr>
      <vt:lpstr>สนับสนุนว.ทันต.รพ.สต.</vt:lpstr>
      <vt:lpstr>เงินรับฝากเครือข่าย</vt:lpstr>
      <vt:lpstr>อุบลรีนอลแคร์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2023-12-04T06:27:27Z</cp:lastPrinted>
  <dcterms:created xsi:type="dcterms:W3CDTF">2022-09-21T09:18:04Z</dcterms:created>
  <dcterms:modified xsi:type="dcterms:W3CDTF">2023-12-13T06:29:22Z</dcterms:modified>
</cp:coreProperties>
</file>